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d.docs.live.net/8e321f1bf3f5882e/JulianaSCampi soluções em projeto/Administrativo Financeiros/PLANILHAS FLUXOS DE CAIXA JC/"/>
    </mc:Choice>
  </mc:AlternateContent>
  <xr:revisionPtr revIDLastSave="1340" documentId="8_{A58E389C-89A3-45B7-97F5-DE388CFA3AD6}" xr6:coauthVersionLast="47" xr6:coauthVersionMax="47" xr10:uidLastSave="{208B93DA-79ED-4452-8406-371B5D27F52A}"/>
  <bookViews>
    <workbookView xWindow="-120" yWindow="-120" windowWidth="24240" windowHeight="13140" activeTab="1" xr2:uid="{570CBEFA-A353-49BE-BB84-0F73E8401794}"/>
  </bookViews>
  <sheets>
    <sheet name="EMPRESA JC" sheetId="2" r:id="rId1"/>
    <sheet name="JULIANA - PF" sheetId="5" r:id="rId2"/>
    <sheet name="Horas Patrícia" sheetId="6" r:id="rId3"/>
    <sheet name="Investimento empresa 2024" sheetId="3" r:id="rId4"/>
    <sheet name="Viabilidade do meu negócio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5" l="1"/>
  <c r="I38" i="5"/>
  <c r="I20" i="5"/>
  <c r="I16" i="5"/>
  <c r="D11" i="6"/>
  <c r="D10" i="6"/>
  <c r="D9" i="6"/>
  <c r="D8" i="6"/>
  <c r="D7" i="6"/>
  <c r="D6" i="6"/>
  <c r="D5" i="6"/>
  <c r="D4" i="6"/>
  <c r="I45" i="5"/>
  <c r="P45" i="5"/>
  <c r="O45" i="5"/>
  <c r="N45" i="5"/>
  <c r="M45" i="5"/>
  <c r="L45" i="5"/>
  <c r="K45" i="5"/>
  <c r="J45" i="5"/>
  <c r="P18" i="5"/>
  <c r="O18" i="5"/>
  <c r="N18" i="5"/>
  <c r="N49" i="5" s="1"/>
  <c r="M18" i="5"/>
  <c r="M49" i="5" s="1"/>
  <c r="L18" i="5"/>
  <c r="K18" i="5"/>
  <c r="K49" i="5" s="1"/>
  <c r="J18" i="5"/>
  <c r="J49" i="5" s="1"/>
  <c r="I18" i="5"/>
  <c r="P13" i="5"/>
  <c r="P48" i="5" s="1"/>
  <c r="O13" i="5"/>
  <c r="O48" i="5" s="1"/>
  <c r="N13" i="5"/>
  <c r="N48" i="5" s="1"/>
  <c r="M13" i="5"/>
  <c r="M48" i="5" s="1"/>
  <c r="L13" i="5"/>
  <c r="L48" i="5" s="1"/>
  <c r="K13" i="5"/>
  <c r="K48" i="5" s="1"/>
  <c r="J13" i="5"/>
  <c r="J48" i="5" s="1"/>
  <c r="I48" i="5"/>
  <c r="P8" i="5"/>
  <c r="O8" i="5"/>
  <c r="O47" i="5" s="1"/>
  <c r="N8" i="5"/>
  <c r="M8" i="5"/>
  <c r="L8" i="5"/>
  <c r="K8" i="5"/>
  <c r="K47" i="5" s="1"/>
  <c r="J8" i="5"/>
  <c r="I8" i="5"/>
  <c r="I49" i="5" l="1"/>
  <c r="O49" i="5"/>
  <c r="P49" i="5"/>
  <c r="L47" i="5"/>
  <c r="P47" i="5"/>
  <c r="L49" i="5"/>
  <c r="I47" i="5"/>
  <c r="M47" i="5"/>
  <c r="J47" i="5"/>
  <c r="N47" i="5"/>
  <c r="I51" i="5" l="1"/>
  <c r="J51" i="5" s="1"/>
  <c r="K51" i="5" s="1"/>
  <c r="L51" i="5" s="1"/>
  <c r="M51" i="5" s="1"/>
  <c r="N51" i="5" s="1"/>
  <c r="O51" i="5" s="1"/>
  <c r="P51" i="5" s="1"/>
  <c r="BH23" i="2" l="1"/>
  <c r="AW31" i="2"/>
  <c r="C22" i="4"/>
  <c r="C9" i="4"/>
  <c r="C18" i="4"/>
  <c r="C15" i="4"/>
  <c r="C19" i="4" s="1"/>
  <c r="C11" i="4"/>
  <c r="B11" i="3"/>
  <c r="AX13" i="2"/>
  <c r="AX17" i="2"/>
  <c r="AX23" i="2"/>
  <c r="B4" i="3"/>
  <c r="D4" i="3"/>
  <c r="C8" i="3"/>
  <c r="B5" i="3"/>
  <c r="D5" i="3" s="1"/>
  <c r="D9" i="3"/>
  <c r="D6" i="3"/>
  <c r="D7" i="3"/>
  <c r="D8" i="3"/>
  <c r="C7" i="3"/>
  <c r="AT7" i="2"/>
  <c r="AM31" i="2"/>
  <c r="AJ7" i="2"/>
  <c r="AN26" i="2"/>
  <c r="AN29" i="2"/>
  <c r="AN25" i="2"/>
  <c r="S31" i="2"/>
  <c r="I31" i="2"/>
  <c r="J37" i="2"/>
  <c r="I8" i="2"/>
  <c r="DL39" i="2"/>
  <c r="DK39" i="2"/>
  <c r="DB39" i="2"/>
  <c r="DA39" i="2"/>
  <c r="CR39" i="2"/>
  <c r="CQ39" i="2"/>
  <c r="CH39" i="2"/>
  <c r="CG39" i="2"/>
  <c r="BX39" i="2"/>
  <c r="BW39" i="2"/>
  <c r="BN39" i="2"/>
  <c r="BM39" i="2"/>
  <c r="BD39" i="2"/>
  <c r="BD41" i="2" s="1"/>
  <c r="BC39" i="2"/>
  <c r="AT39" i="2"/>
  <c r="AS39" i="2"/>
  <c r="AJ39" i="2"/>
  <c r="AI39" i="2"/>
  <c r="Z39" i="2"/>
  <c r="Y39" i="2"/>
  <c r="P39" i="2"/>
  <c r="O39" i="2"/>
  <c r="F39" i="2"/>
  <c r="E39" i="2"/>
  <c r="DR17" i="2"/>
  <c r="DR16" i="2"/>
  <c r="DP37" i="2"/>
  <c r="DP29" i="2"/>
  <c r="DP17" i="2"/>
  <c r="DP11" i="2"/>
  <c r="DP39" i="2" s="1"/>
  <c r="DF37" i="2"/>
  <c r="DF29" i="2"/>
  <c r="DF17" i="2"/>
  <c r="DF11" i="2"/>
  <c r="DF39" i="2" s="1"/>
  <c r="CV37" i="2"/>
  <c r="CV29" i="2"/>
  <c r="CV17" i="2"/>
  <c r="CV11" i="2"/>
  <c r="CV39" i="2" s="1"/>
  <c r="CL37" i="2"/>
  <c r="CL29" i="2"/>
  <c r="CL17" i="2"/>
  <c r="CL11" i="2"/>
  <c r="CL39" i="2" s="1"/>
  <c r="CB37" i="2"/>
  <c r="CB29" i="2"/>
  <c r="CB17" i="2"/>
  <c r="CB11" i="2"/>
  <c r="CB39" i="2" s="1"/>
  <c r="BR37" i="2"/>
  <c r="BR29" i="2"/>
  <c r="BR17" i="2"/>
  <c r="BR11" i="2"/>
  <c r="BR39" i="2" s="1"/>
  <c r="BH37" i="2"/>
  <c r="BH29" i="2"/>
  <c r="BH17" i="2"/>
  <c r="BH11" i="2"/>
  <c r="AX37" i="2"/>
  <c r="AX29" i="2"/>
  <c r="AX11" i="2"/>
  <c r="AN37" i="2"/>
  <c r="AN17" i="2"/>
  <c r="AN11" i="2"/>
  <c r="AD37" i="2"/>
  <c r="AD29" i="2"/>
  <c r="AD17" i="2"/>
  <c r="AD11" i="2"/>
  <c r="T37" i="2"/>
  <c r="T29" i="2"/>
  <c r="T17" i="2"/>
  <c r="T11" i="2"/>
  <c r="J29" i="2"/>
  <c r="J17" i="2"/>
  <c r="J11" i="2"/>
  <c r="J39" i="2"/>
  <c r="J41" i="2"/>
  <c r="P6" i="2"/>
  <c r="BH39" i="2" l="1"/>
  <c r="C24" i="4"/>
  <c r="AX39" i="2"/>
  <c r="DR19" i="2"/>
  <c r="AN39" i="2"/>
  <c r="AD39" i="2"/>
  <c r="DR46" i="2"/>
  <c r="T39" i="2"/>
  <c r="T41" i="2"/>
  <c r="Z6" i="2" s="1"/>
  <c r="AD41" i="2" l="1"/>
  <c r="AJ6" i="2" s="1"/>
  <c r="AN41" i="2" s="1"/>
  <c r="AT6" i="2" s="1"/>
  <c r="AX41" i="2" s="1"/>
  <c r="BD6" i="2" s="1"/>
  <c r="BH41" i="2" s="1"/>
  <c r="BN6" i="2" s="1"/>
  <c r="BR41" i="2" s="1"/>
  <c r="BX6" i="2" s="1"/>
  <c r="CB41" i="2" s="1"/>
  <c r="CH6" i="2" s="1"/>
  <c r="CL41" i="2" s="1"/>
  <c r="CR6" i="2" s="1"/>
  <c r="CV41" i="2" s="1"/>
  <c r="DB6" i="2" s="1"/>
  <c r="DF41" i="2" s="1"/>
  <c r="DL6" i="2" s="1"/>
  <c r="DP41" i="2" s="1"/>
  <c r="DR44" i="2"/>
  <c r="DR49" i="2" s="1"/>
</calcChain>
</file>

<file path=xl/sharedStrings.xml><?xml version="1.0" encoding="utf-8"?>
<sst xmlns="http://schemas.openxmlformats.org/spreadsheetml/2006/main" count="956" uniqueCount="201">
  <si>
    <t>Data</t>
  </si>
  <si>
    <t>Descrição</t>
  </si>
  <si>
    <t>Entrada</t>
  </si>
  <si>
    <t>Despesas</t>
  </si>
  <si>
    <t>Saldo anterior</t>
  </si>
  <si>
    <t>MEI</t>
  </si>
  <si>
    <t/>
  </si>
  <si>
    <t xml:space="preserve"> </t>
  </si>
  <si>
    <t>INVESTIMENTOS</t>
  </si>
  <si>
    <t>Reserva financeira</t>
  </si>
  <si>
    <t>Casa</t>
  </si>
  <si>
    <t>Alimentação</t>
  </si>
  <si>
    <t>Cartão de crédito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</si>
  <si>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</si>
  <si>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</si>
  <si>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</si>
  <si>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</si>
  <si>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</si>
  <si>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</si>
  <si>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</si>
  <si>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</si>
  <si>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</si>
  <si>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</si>
  <si>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</si>
  <si>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</si>
  <si>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Cliente</t>
  </si>
  <si>
    <t>DESPESAS FIXA</t>
  </si>
  <si>
    <t>Ajuda Casa</t>
  </si>
  <si>
    <t>DESPESAS VARIÁREIS</t>
  </si>
  <si>
    <t>Passagem - Uber</t>
  </si>
  <si>
    <t>Impressão / Gráfica</t>
  </si>
  <si>
    <t>Motoboy / Uber flash</t>
  </si>
  <si>
    <t>Cursos e eventos</t>
  </si>
  <si>
    <t>PESSOAS</t>
  </si>
  <si>
    <t>Juliana - Pro-labore</t>
  </si>
  <si>
    <t>TOTAL INVESTIMENTO</t>
  </si>
  <si>
    <t>TOTAL DESPESAS VARIÁVEIS</t>
  </si>
  <si>
    <t>TOTAL PESSOAS</t>
  </si>
  <si>
    <t>Retirada Reserva de Emergência</t>
  </si>
  <si>
    <t>Valor</t>
  </si>
  <si>
    <t>TOTAL DESPESAS</t>
  </si>
  <si>
    <t>TOTAL CAIXA EMPRESA - JC</t>
  </si>
  <si>
    <t>TOTAL DESPESAS FIXAS</t>
  </si>
  <si>
    <t xml:space="preserve">Insumos / Ferramentas </t>
  </si>
  <si>
    <t>Vivo Celular</t>
  </si>
  <si>
    <t>Depreciação/troca de eletr.</t>
  </si>
  <si>
    <t>Recarga de tinta /Papelaria</t>
  </si>
  <si>
    <t>TOTAL RESERVA RESERVAS</t>
  </si>
  <si>
    <t>Ed. Casa Nova</t>
  </si>
  <si>
    <t>TOTAL DESPESAS EM 2024</t>
  </si>
  <si>
    <t>TOTAL RECEBIDO EM 2024</t>
  </si>
  <si>
    <t>LUCRO/PREJUIZO EM 2024</t>
  </si>
  <si>
    <t>NoteBook</t>
  </si>
  <si>
    <t>Roberta</t>
  </si>
  <si>
    <t>Jardineiro</t>
  </si>
  <si>
    <t>Total investido</t>
  </si>
  <si>
    <t>2-2 Plantas Humanizadas</t>
  </si>
  <si>
    <t>Luiz Otávio</t>
  </si>
  <si>
    <t xml:space="preserve">Mão de Obra fogão </t>
  </si>
  <si>
    <t>Bruno 3D - 2-2 Fachada Londres</t>
  </si>
  <si>
    <t>Status</t>
  </si>
  <si>
    <t>Pago</t>
  </si>
  <si>
    <t>Não Pago</t>
  </si>
  <si>
    <t>2-2 Folder Ed Barcelona</t>
  </si>
  <si>
    <t>Marcos - Londres</t>
  </si>
  <si>
    <t>2-2 Decoração Slim</t>
  </si>
  <si>
    <t>Carlito Mauro</t>
  </si>
  <si>
    <t>8-12 Manutenção de jardim</t>
  </si>
  <si>
    <t>Lourdinha</t>
  </si>
  <si>
    <t>A RECEBER</t>
  </si>
  <si>
    <t>RECEBIDO</t>
  </si>
  <si>
    <t>TOTAL</t>
  </si>
  <si>
    <t>9-12 Manutenção de jardim</t>
  </si>
  <si>
    <t>Projeto Demolição</t>
  </si>
  <si>
    <t>Hélio</t>
  </si>
  <si>
    <t>Jardineiro - Insumos</t>
  </si>
  <si>
    <t>Obregon</t>
  </si>
  <si>
    <t>Acerto Projetos</t>
  </si>
  <si>
    <t>CRT-MG</t>
  </si>
  <si>
    <t>1-2 Caderno de apresentação</t>
  </si>
  <si>
    <t>Tech engenharia</t>
  </si>
  <si>
    <t>3-3 Decoração completa</t>
  </si>
  <si>
    <t>2-2 Caderno de apresentação</t>
  </si>
  <si>
    <t>1-2 Folder e plantas humanizadas</t>
  </si>
  <si>
    <t>Túlio</t>
  </si>
  <si>
    <t>TRANQUILIDADE financeira</t>
  </si>
  <si>
    <t>2-2 Folder e planta humanizada</t>
  </si>
  <si>
    <t>Plantas humanizadas</t>
  </si>
  <si>
    <t>Bruno-Daniel</t>
  </si>
  <si>
    <t>Marketing</t>
  </si>
  <si>
    <t>Manutenção PC</t>
  </si>
  <si>
    <t>1-2 Folder Padre Eustáquio/Grajaú</t>
  </si>
  <si>
    <t>PC Novo</t>
  </si>
  <si>
    <t>2-2 Folder Padre Eustáquio/Grajau</t>
  </si>
  <si>
    <t xml:space="preserve">Plantas no corel </t>
  </si>
  <si>
    <t>Daniel</t>
  </si>
  <si>
    <t>Habitissimo</t>
  </si>
  <si>
    <t>Upgrade Wix</t>
  </si>
  <si>
    <t>Projeto 506</t>
  </si>
  <si>
    <t>1-2 Planta humanizada</t>
  </si>
  <si>
    <t>Rodrigo</t>
  </si>
  <si>
    <t>2-2 Planta humanizada</t>
  </si>
  <si>
    <t>Venda E-book</t>
  </si>
  <si>
    <t>Daniel Primo</t>
  </si>
  <si>
    <t>Decoração Espaço Gourmet</t>
  </si>
  <si>
    <t>Sulamita - Workana</t>
  </si>
  <si>
    <t>Custo E-book</t>
  </si>
  <si>
    <t>1-2 Folder e planta humanizada</t>
  </si>
  <si>
    <t>Construtora Lage</t>
  </si>
  <si>
    <t>Coohom licença 1 ano</t>
  </si>
  <si>
    <t>1-2 Consultoria de decoração</t>
  </si>
  <si>
    <t>Maria de Loudes</t>
  </si>
  <si>
    <t>2-2 Consultoria de decoração</t>
  </si>
  <si>
    <t>1-1 Decoração Slim</t>
  </si>
  <si>
    <t>Greice Rodrigues</t>
  </si>
  <si>
    <t>1-1 Revisão coohom</t>
  </si>
  <si>
    <t>Patrícia</t>
  </si>
  <si>
    <t>Investimentos na Empresa 2024</t>
  </si>
  <si>
    <t>Instagram</t>
  </si>
  <si>
    <t>Pinterest</t>
  </si>
  <si>
    <t>Coohom</t>
  </si>
  <si>
    <t>Google</t>
  </si>
  <si>
    <t>Site</t>
  </si>
  <si>
    <t>Programas e redes sociais</t>
  </si>
  <si>
    <t>Valor investido até agora</t>
  </si>
  <si>
    <t>Valor ressarcido com Projetos</t>
  </si>
  <si>
    <t>Quanto falta para lucrar</t>
  </si>
  <si>
    <t>Sérgio</t>
  </si>
  <si>
    <t>Despesas Fixas</t>
  </si>
  <si>
    <t>Despesas variáveis</t>
  </si>
  <si>
    <t>Capital de Giro</t>
  </si>
  <si>
    <t>Ponto de Equilíbrio</t>
  </si>
  <si>
    <t>Faturamento mensal</t>
  </si>
  <si>
    <t>Investimento na empresa 2024</t>
  </si>
  <si>
    <t>Margem de contribuição</t>
  </si>
  <si>
    <t>Retorno do Investimento</t>
  </si>
  <si>
    <t>Lucro da empresa</t>
  </si>
  <si>
    <t>Investimento inicial</t>
  </si>
  <si>
    <t>Lucro mensal</t>
  </si>
  <si>
    <t>Meses de baixa</t>
  </si>
  <si>
    <t>Retorno do investimento</t>
  </si>
  <si>
    <t>Valor da empresa</t>
  </si>
  <si>
    <t>TOTAL DE DESPENSAS s/ capital de giro</t>
  </si>
  <si>
    <t>CONCLUSÃO AUMENTAR FATURAMENTO</t>
  </si>
  <si>
    <t>FLUXO DE CAIXA PESSOAL - 2021</t>
  </si>
  <si>
    <t>Receita</t>
  </si>
  <si>
    <t>Pro-labore</t>
  </si>
  <si>
    <t>Renda Extra</t>
  </si>
  <si>
    <t>Retirada Reserva financeira</t>
  </si>
  <si>
    <t>Total pro-labore</t>
  </si>
  <si>
    <t>Quanto preciso juntar</t>
  </si>
  <si>
    <t>Viagens</t>
  </si>
  <si>
    <t>Total Metas</t>
  </si>
  <si>
    <t xml:space="preserve">Despesas fixas </t>
  </si>
  <si>
    <t>Gás</t>
  </si>
  <si>
    <t>Copasa / Cemig / NetTV</t>
  </si>
  <si>
    <t>IPTU</t>
  </si>
  <si>
    <t>Total despesas fixas</t>
  </si>
  <si>
    <t>Alimentação / Transporte</t>
  </si>
  <si>
    <t>Alimentação / Cartão de crédito</t>
  </si>
  <si>
    <t>Ração</t>
  </si>
  <si>
    <t>Nubank</t>
  </si>
  <si>
    <t>Transporte</t>
  </si>
  <si>
    <t>Passagem</t>
  </si>
  <si>
    <t>Uber</t>
  </si>
  <si>
    <t>Medicamentos</t>
  </si>
  <si>
    <t>Emergências</t>
  </si>
  <si>
    <t>Farmácia</t>
  </si>
  <si>
    <t>Saúde</t>
  </si>
  <si>
    <t>Medicos / Exames</t>
  </si>
  <si>
    <t>Dentista</t>
  </si>
  <si>
    <t>Veterinário</t>
  </si>
  <si>
    <t>Estudo</t>
  </si>
  <si>
    <t>Educação</t>
  </si>
  <si>
    <t>Cursos</t>
  </si>
  <si>
    <t>Livros</t>
  </si>
  <si>
    <t>Lazer</t>
  </si>
  <si>
    <t>Cinema/teatro</t>
  </si>
  <si>
    <t>Restaurantes/bares</t>
  </si>
  <si>
    <t>Moda &amp; Beleza</t>
  </si>
  <si>
    <t>Roupas</t>
  </si>
  <si>
    <t>Calçados</t>
  </si>
  <si>
    <t>Eletrônicos</t>
  </si>
  <si>
    <t>Acessórios</t>
  </si>
  <si>
    <t>Cabeleireiro/Salão</t>
  </si>
  <si>
    <t>Presentes/Outros/emprestimo</t>
  </si>
  <si>
    <t>Total despesas Variáveis</t>
  </si>
  <si>
    <t>MEU SALDO FINAL</t>
  </si>
  <si>
    <t>Metas</t>
  </si>
  <si>
    <t>Saldo</t>
  </si>
  <si>
    <t>Natura e Avon</t>
  </si>
  <si>
    <t>Falta</t>
  </si>
  <si>
    <t>1-3 Decoração de interiores</t>
  </si>
  <si>
    <t>Projeto</t>
  </si>
  <si>
    <t>Horas</t>
  </si>
  <si>
    <t>Valor Total</t>
  </si>
  <si>
    <t xml:space="preserve">Valor por hora: </t>
  </si>
  <si>
    <t>0368 - Ban Social - RV 02</t>
  </si>
  <si>
    <t>0368 - Ban Dep - RV 00</t>
  </si>
  <si>
    <t>Revisão banheiros</t>
  </si>
  <si>
    <t>Rachaduras Casa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</si>
</sst>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dd/mm/yy;@"/>
    <numFmt numFmtId="165" formatCode="&quot;R$ &quot;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6"/>
      <color theme="1"/>
      <name val="Myriad Pro"/>
    </font>
    <font>
      <b/>
      <sz val="10"/>
      <name val="Myriad Pro"/>
      <family val="2"/>
    </font>
    <font>
      <sz val="10"/>
      <name val="Myriad Pro"/>
      <family val="2"/>
    </font>
    <font>
      <sz val="10"/>
      <color theme="1"/>
      <name val="Myriad Pro"/>
      <family val="2"/>
    </font>
    <font>
      <b/>
      <sz val="10"/>
      <name val="Myriad Pro"/>
    </font>
    <font>
      <b/>
      <sz val="10"/>
      <color theme="1"/>
      <name val="Myriad Pro"/>
    </font>
    <font>
      <sz val="14"/>
      <color theme="1"/>
      <name val="Myriad Pro"/>
    </font>
    <font>
      <sz val="10"/>
      <name val="Comic Sans MS"/>
      <family val="4"/>
    </font>
    <font>
      <b/>
      <sz val="12"/>
      <color theme="1"/>
      <name val="Myriad Pro"/>
      <family val="2"/>
    </font>
    <font>
      <sz val="14"/>
      <name val="Arial"/>
      <family val="2"/>
    </font>
    <font>
      <sz val="12"/>
      <color rgb="FF5A5C63"/>
      <name val="AlibabaSans-Bold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262">
    <xf numFmtId="0" fontId="0" fillId="0" borderId="0" xfId="0"/>
    <xf numFmtId="44" fontId="6" fillId="0" borderId="0" xfId="3" applyFont="1" applyFill="1" applyBorder="1" applyAlignment="1" applyProtection="1">
      <alignment horizontal="center"/>
      <protection locked="0"/>
    </xf>
    <xf numFmtId="44" fontId="7" fillId="0" borderId="0" xfId="3" applyFont="1" applyFill="1" applyBorder="1" applyAlignment="1" applyProtection="1">
      <alignment horizontal="center" wrapText="1"/>
      <protection locked="0"/>
    </xf>
    <xf numFmtId="0" fontId="7" fillId="0" borderId="0" xfId="3" applyNumberFormat="1" applyFont="1" applyFill="1" applyBorder="1" applyAlignment="1" applyProtection="1">
      <alignment horizontal="center" wrapText="1"/>
      <protection locked="0"/>
    </xf>
    <xf numFmtId="44" fontId="7" fillId="0" borderId="0" xfId="3" applyFont="1" applyFill="1" applyBorder="1" applyAlignment="1" applyProtection="1">
      <alignment vertical="center"/>
      <protection locked="0"/>
    </xf>
    <xf numFmtId="44" fontId="6" fillId="0" borderId="0" xfId="3" applyFont="1" applyFill="1" applyBorder="1" applyAlignment="1" applyProtection="1">
      <alignment horizontal="center" vertical="center"/>
      <protection hidden="1"/>
    </xf>
    <xf numFmtId="44" fontId="6" fillId="0" borderId="0" xfId="2" applyNumberFormat="1" applyFont="1" applyAlignment="1" applyProtection="1">
      <alignment vertical="center"/>
      <protection hidden="1"/>
    </xf>
    <xf numFmtId="0" fontId="4" fillId="0" borderId="0" xfId="2" applyFont="1" applyAlignment="1" applyProtection="1">
      <alignment horizontal="center"/>
      <protection hidden="1"/>
    </xf>
    <xf numFmtId="8" fontId="5" fillId="0" borderId="0" xfId="2" applyNumberFormat="1" applyFont="1" applyAlignment="1" applyProtection="1">
      <alignment horizontal="center"/>
      <protection hidden="1"/>
    </xf>
    <xf numFmtId="8" fontId="5" fillId="0" borderId="0" xfId="2" applyNumberFormat="1" applyFont="1" applyAlignment="1" applyProtection="1">
      <alignment horizontal="center"/>
      <protection locked="0"/>
    </xf>
    <xf numFmtId="0" fontId="4" fillId="0" borderId="5" xfId="2" applyFont="1" applyBorder="1" applyAlignment="1" applyProtection="1">
      <alignment horizontal="center"/>
      <protection hidden="1"/>
    </xf>
    <xf numFmtId="44" fontId="4" fillId="0" borderId="5" xfId="2" applyNumberFormat="1" applyFont="1" applyBorder="1" applyAlignment="1" applyProtection="1">
      <alignment horizontal="center"/>
      <protection hidden="1"/>
    </xf>
    <xf numFmtId="164" fontId="4" fillId="0" borderId="5" xfId="2" applyNumberFormat="1" applyFont="1" applyBorder="1" applyAlignment="1" applyProtection="1">
      <alignment horizontal="center"/>
      <protection hidden="1"/>
    </xf>
    <xf numFmtId="0" fontId="5" fillId="0" borderId="5" xfId="2" applyFont="1" applyBorder="1" applyProtection="1">
      <protection locked="0"/>
    </xf>
    <xf numFmtId="164" fontId="5" fillId="0" borderId="5" xfId="2" applyNumberFormat="1" applyFont="1" applyBorder="1" applyAlignment="1" applyProtection="1">
      <alignment horizontal="left"/>
      <protection locked="0"/>
    </xf>
    <xf numFmtId="0" fontId="4" fillId="0" borderId="5" xfId="2" applyFont="1" applyBorder="1" applyProtection="1">
      <protection locked="0"/>
    </xf>
    <xf numFmtId="8" fontId="5" fillId="0" borderId="5" xfId="3" applyNumberFormat="1" applyFont="1" applyFill="1" applyBorder="1" applyAlignment="1"/>
    <xf numFmtId="0" fontId="5" fillId="0" borderId="5" xfId="2" applyFont="1" applyBorder="1" applyAlignment="1" applyProtection="1">
      <alignment horizontal="left"/>
      <protection locked="0"/>
    </xf>
    <xf numFmtId="0" fontId="4" fillId="0" borderId="0" xfId="2" applyFont="1" applyProtection="1">
      <protection hidden="1"/>
    </xf>
    <xf numFmtId="0" fontId="9" fillId="0" borderId="0" xfId="0" applyFont="1"/>
    <xf numFmtId="44" fontId="0" fillId="0" borderId="0" xfId="1" applyFont="1"/>
    <xf numFmtId="0" fontId="5" fillId="0" borderId="0" xfId="0" applyFont="1"/>
    <xf numFmtId="44" fontId="5" fillId="0" borderId="5" xfId="2" applyNumberFormat="1" applyFont="1" applyBorder="1" applyAlignment="1" applyProtection="1">
      <alignment horizontal="center"/>
      <protection locked="0"/>
    </xf>
    <xf numFmtId="8" fontId="5" fillId="0" borderId="0" xfId="3" applyNumberFormat="1" applyFont="1" applyFill="1" applyBorder="1" applyAlignment="1" applyProtection="1">
      <alignment horizontal="center"/>
      <protection locked="0"/>
    </xf>
    <xf numFmtId="44" fontId="5" fillId="0" borderId="5" xfId="3" applyFont="1" applyFill="1" applyBorder="1" applyAlignment="1" applyProtection="1">
      <alignment horizontal="center"/>
      <protection locked="0"/>
    </xf>
    <xf numFmtId="44" fontId="5" fillId="0" borderId="5" xfId="2" applyNumberFormat="1" applyFont="1" applyBorder="1" applyProtection="1">
      <protection locked="0"/>
    </xf>
    <xf numFmtId="44" fontId="5" fillId="0" borderId="5" xfId="3" applyFont="1" applyFill="1" applyBorder="1" applyAlignment="1" applyProtection="1">
      <alignment horizontal="center"/>
      <protection hidden="1"/>
    </xf>
    <xf numFmtId="44" fontId="5" fillId="0" borderId="5" xfId="3" applyFont="1" applyFill="1" applyBorder="1" applyAlignment="1" applyProtection="1">
      <protection locked="0"/>
    </xf>
    <xf numFmtId="44" fontId="5" fillId="0" borderId="5" xfId="1" applyFont="1" applyFill="1" applyBorder="1" applyAlignment="1" applyProtection="1">
      <protection locked="0"/>
    </xf>
    <xf numFmtId="8" fontId="4" fillId="0" borderId="0" xfId="3" applyNumberFormat="1" applyFont="1" applyFill="1" applyBorder="1" applyAlignment="1" applyProtection="1">
      <alignment horizontal="center"/>
      <protection hidden="1"/>
    </xf>
    <xf numFmtId="0" fontId="0" fillId="2" borderId="9" xfId="0" applyFill="1" applyBorder="1"/>
    <xf numFmtId="0" fontId="0" fillId="2" borderId="17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4" fontId="4" fillId="2" borderId="5" xfId="3" applyFont="1" applyFill="1" applyBorder="1" applyAlignment="1" applyProtection="1">
      <alignment horizontal="center"/>
      <protection locked="0"/>
    </xf>
    <xf numFmtId="44" fontId="4" fillId="3" borderId="5" xfId="3" applyFont="1" applyFill="1" applyBorder="1" applyAlignment="1" applyProtection="1">
      <alignment horizontal="center"/>
      <protection hidden="1"/>
    </xf>
    <xf numFmtId="44" fontId="5" fillId="2" borderId="5" xfId="2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5" xfId="0" applyBorder="1"/>
    <xf numFmtId="44" fontId="0" fillId="0" borderId="0" xfId="0" applyNumberFormat="1"/>
    <xf numFmtId="164" fontId="5" fillId="0" borderId="0" xfId="2" applyNumberFormat="1" applyFont="1" applyAlignment="1" applyProtection="1">
      <alignment horizontal="left"/>
      <protection locked="0"/>
    </xf>
    <xf numFmtId="0" fontId="5" fillId="0" borderId="0" xfId="2" applyFont="1" applyAlignment="1" applyProtection="1">
      <alignment horizontal="left"/>
      <protection locked="0"/>
    </xf>
    <xf numFmtId="44" fontId="5" fillId="0" borderId="0" xfId="3" applyFont="1" applyFill="1" applyBorder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left"/>
      <protection locked="0"/>
    </xf>
    <xf numFmtId="164" fontId="5" fillId="0" borderId="0" xfId="2" applyNumberFormat="1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left" vertical="top"/>
      <protection hidden="1"/>
    </xf>
    <xf numFmtId="44" fontId="4" fillId="0" borderId="0" xfId="3" applyFont="1" applyFill="1" applyBorder="1" applyAlignment="1" applyProtection="1">
      <alignment horizontal="center"/>
      <protection hidden="1"/>
    </xf>
    <xf numFmtId="44" fontId="4" fillId="0" borderId="5" xfId="3" applyFont="1" applyFill="1" applyBorder="1" applyAlignment="1" applyProtection="1">
      <alignment horizontal="center"/>
      <protection locked="0"/>
    </xf>
    <xf numFmtId="14" fontId="5" fillId="0" borderId="0" xfId="2" applyNumberFormat="1" applyFont="1" applyAlignment="1" applyProtection="1">
      <alignment horizontal="center"/>
      <protection locked="0"/>
    </xf>
    <xf numFmtId="0" fontId="0" fillId="3" borderId="13" xfId="0" applyFill="1" applyBorder="1"/>
    <xf numFmtId="44" fontId="0" fillId="3" borderId="14" xfId="0" applyNumberFormat="1" applyFill="1" applyBorder="1"/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4" fillId="0" borderId="5" xfId="2" applyFont="1" applyBorder="1" applyAlignment="1" applyProtection="1">
      <alignment horizontal="center"/>
      <protection locked="0"/>
    </xf>
    <xf numFmtId="8" fontId="4" fillId="0" borderId="5" xfId="3" applyNumberFormat="1" applyFont="1" applyFill="1" applyBorder="1" applyAlignment="1">
      <alignment horizontal="center"/>
    </xf>
    <xf numFmtId="8" fontId="4" fillId="0" borderId="5" xfId="2" applyNumberFormat="1" applyFont="1" applyBorder="1" applyAlignment="1" applyProtection="1">
      <alignment horizontal="center"/>
      <protection hidden="1"/>
    </xf>
    <xf numFmtId="0" fontId="4" fillId="2" borderId="12" xfId="2" applyFont="1" applyFill="1" applyBorder="1" applyAlignment="1" applyProtection="1">
      <alignment horizontal="center"/>
      <protection hidden="1"/>
    </xf>
    <xf numFmtId="44" fontId="4" fillId="0" borderId="8" xfId="2" applyNumberFormat="1" applyFont="1" applyBorder="1" applyAlignment="1" applyProtection="1">
      <alignment horizontal="center"/>
      <protection hidden="1"/>
    </xf>
    <xf numFmtId="0" fontId="4" fillId="0" borderId="12" xfId="2" applyFont="1" applyBorder="1" applyAlignment="1" applyProtection="1">
      <alignment horizontal="center"/>
      <protection hidden="1"/>
    </xf>
    <xf numFmtId="44" fontId="4" fillId="6" borderId="5" xfId="2" applyNumberFormat="1" applyFont="1" applyFill="1" applyBorder="1" applyAlignment="1" applyProtection="1">
      <alignment horizontal="center"/>
      <protection hidden="1"/>
    </xf>
    <xf numFmtId="44" fontId="4" fillId="5" borderId="5" xfId="3" applyFont="1" applyFill="1" applyBorder="1" applyAlignment="1" applyProtection="1">
      <alignment horizontal="center"/>
      <protection locked="0"/>
    </xf>
    <xf numFmtId="0" fontId="0" fillId="6" borderId="7" xfId="0" applyFill="1" applyBorder="1"/>
    <xf numFmtId="44" fontId="0" fillId="6" borderId="1" xfId="0" applyNumberFormat="1" applyFill="1" applyBorder="1"/>
    <xf numFmtId="0" fontId="0" fillId="6" borderId="1" xfId="0" applyFill="1" applyBorder="1"/>
    <xf numFmtId="44" fontId="0" fillId="6" borderId="6" xfId="0" applyNumberFormat="1" applyFill="1" applyBorder="1"/>
    <xf numFmtId="0" fontId="0" fillId="6" borderId="22" xfId="0" applyFill="1" applyBorder="1"/>
    <xf numFmtId="44" fontId="0" fillId="6" borderId="14" xfId="0" applyNumberFormat="1" applyFill="1" applyBorder="1"/>
    <xf numFmtId="44" fontId="0" fillId="6" borderId="13" xfId="0" applyNumberFormat="1" applyFill="1" applyBorder="1"/>
    <xf numFmtId="164" fontId="4" fillId="0" borderId="5" xfId="2" applyNumberFormat="1" applyFont="1" applyBorder="1" applyProtection="1">
      <protection locked="0"/>
    </xf>
    <xf numFmtId="44" fontId="0" fillId="0" borderId="5" xfId="0" applyNumberFormat="1" applyBorder="1"/>
    <xf numFmtId="44" fontId="5" fillId="0" borderId="5" xfId="1" applyFont="1" applyBorder="1" applyAlignment="1" applyProtection="1">
      <protection locked="0"/>
    </xf>
    <xf numFmtId="44" fontId="5" fillId="0" borderId="5" xfId="1" applyFont="1" applyFill="1" applyBorder="1" applyAlignment="1" applyProtection="1">
      <alignment horizontal="center"/>
      <protection locked="0"/>
    </xf>
    <xf numFmtId="164" fontId="4" fillId="0" borderId="0" xfId="2" applyNumberFormat="1" applyFont="1" applyAlignment="1" applyProtection="1">
      <alignment horizontal="left"/>
      <protection locked="0"/>
    </xf>
    <xf numFmtId="164" fontId="5" fillId="0" borderId="5" xfId="2" applyNumberFormat="1" applyFont="1" applyBorder="1" applyProtection="1">
      <protection locked="0"/>
    </xf>
    <xf numFmtId="0" fontId="0" fillId="2" borderId="0" xfId="0" applyFill="1"/>
    <xf numFmtId="8" fontId="4" fillId="0" borderId="0" xfId="3" applyNumberFormat="1" applyFont="1" applyFill="1" applyBorder="1" applyAlignment="1">
      <alignment horizontal="center"/>
    </xf>
    <xf numFmtId="44" fontId="4" fillId="2" borderId="5" xfId="3" applyFont="1" applyFill="1" applyBorder="1" applyAlignment="1" applyProtection="1">
      <protection locked="0"/>
    </xf>
    <xf numFmtId="44" fontId="4" fillId="0" borderId="0" xfId="3" applyFont="1" applyFill="1" applyBorder="1" applyAlignment="1" applyProtection="1">
      <protection locked="0"/>
    </xf>
    <xf numFmtId="44" fontId="5" fillId="5" borderId="5" xfId="3" applyFont="1" applyFill="1" applyBorder="1" applyAlignment="1" applyProtection="1">
      <alignment horizontal="center"/>
      <protection locked="0"/>
    </xf>
    <xf numFmtId="44" fontId="4" fillId="6" borderId="8" xfId="1" applyFont="1" applyFill="1" applyBorder="1" applyAlignment="1" applyProtection="1">
      <protection locked="0"/>
    </xf>
    <xf numFmtId="0" fontId="5" fillId="0" borderId="19" xfId="2" applyFont="1" applyBorder="1" applyProtection="1">
      <protection locked="0"/>
    </xf>
    <xf numFmtId="0" fontId="5" fillId="0" borderId="20" xfId="2" applyFont="1" applyBorder="1" applyProtection="1">
      <protection locked="0"/>
    </xf>
    <xf numFmtId="0" fontId="5" fillId="0" borderId="21" xfId="2" applyFont="1" applyBorder="1" applyProtection="1">
      <protection locked="0"/>
    </xf>
    <xf numFmtId="0" fontId="4" fillId="6" borderId="16" xfId="2" applyFont="1" applyFill="1" applyBorder="1" applyProtection="1">
      <protection locked="0"/>
    </xf>
    <xf numFmtId="0" fontId="4" fillId="6" borderId="12" xfId="2" applyFont="1" applyFill="1" applyBorder="1" applyProtection="1">
      <protection locked="0"/>
    </xf>
    <xf numFmtId="0" fontId="4" fillId="6" borderId="8" xfId="2" applyFont="1" applyFill="1" applyBorder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0" xfId="0" applyFill="1" applyAlignment="1">
      <alignment horizontal="center"/>
    </xf>
    <xf numFmtId="44" fontId="5" fillId="0" borderId="5" xfId="1" applyFont="1" applyBorder="1" applyAlignment="1" applyProtection="1">
      <alignment horizontal="center"/>
      <protection locked="0"/>
    </xf>
    <xf numFmtId="44" fontId="0" fillId="0" borderId="5" xfId="0" applyNumberFormat="1" applyBorder="1" applyAlignment="1">
      <alignment horizontal="center"/>
    </xf>
    <xf numFmtId="44" fontId="4" fillId="4" borderId="5" xfId="1" applyFont="1" applyFill="1" applyBorder="1" applyAlignment="1" applyProtection="1">
      <alignment horizontal="center"/>
      <protection locked="0"/>
    </xf>
    <xf numFmtId="44" fontId="4" fillId="0" borderId="0" xfId="1" applyFont="1" applyFill="1" applyBorder="1" applyAlignment="1" applyProtection="1">
      <alignment horizontal="center"/>
      <protection locked="0"/>
    </xf>
    <xf numFmtId="14" fontId="0" fillId="0" borderId="5" xfId="0" applyNumberFormat="1" applyBorder="1"/>
    <xf numFmtId="0" fontId="5" fillId="0" borderId="5" xfId="2" applyFont="1" applyBorder="1" applyAlignment="1" applyProtection="1">
      <alignment horizontal="left"/>
      <protection locked="0"/>
    </xf>
    <xf numFmtId="164" fontId="4" fillId="0" borderId="5" xfId="2" applyNumberFormat="1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left"/>
    </xf>
    <xf numFmtId="0" fontId="4" fillId="0" borderId="5" xfId="2" applyFont="1" applyBorder="1" applyAlignment="1" applyProtection="1">
      <alignment horizontal="left"/>
      <protection locked="0"/>
    </xf>
    <xf numFmtId="0" fontId="5" fillId="0" borderId="5" xfId="2" applyFont="1" applyBorder="1" applyAlignment="1" applyProtection="1">
      <alignment horizontal="left"/>
      <protection locked="0"/>
    </xf>
    <xf numFmtId="44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/>
    </xf>
    <xf numFmtId="0" fontId="0" fillId="7" borderId="0" xfId="1" applyNumberFormat="1" applyFont="1" applyFill="1"/>
    <xf numFmtId="0" fontId="0" fillId="0" borderId="0" xfId="0" applyAlignment="1">
      <alignment horizontal="center" vertical="center" wrapText="1"/>
    </xf>
    <xf numFmtId="44" fontId="0" fillId="7" borderId="0" xfId="1" applyFont="1" applyFill="1"/>
    <xf numFmtId="0" fontId="0" fillId="9" borderId="0" xfId="0" applyFill="1"/>
    <xf numFmtId="44" fontId="0" fillId="9" borderId="0" xfId="1" applyFont="1" applyFill="1"/>
    <xf numFmtId="0" fontId="5" fillId="0" borderId="5" xfId="2" applyFont="1" applyBorder="1" applyAlignment="1" applyProtection="1">
      <alignment horizontal="left"/>
      <protection locked="0"/>
    </xf>
    <xf numFmtId="0" fontId="5" fillId="0" borderId="0" xfId="0" applyFont="1" applyFill="1"/>
    <xf numFmtId="0" fontId="0" fillId="0" borderId="0" xfId="0" applyFill="1"/>
    <xf numFmtId="0" fontId="2" fillId="2" borderId="5" xfId="0" applyFont="1" applyFill="1" applyBorder="1" applyAlignment="1">
      <alignment horizontal="center"/>
    </xf>
    <xf numFmtId="0" fontId="12" fillId="0" borderId="8" xfId="0" applyFont="1" applyBorder="1"/>
    <xf numFmtId="44" fontId="13" fillId="0" borderId="5" xfId="1" applyFont="1" applyBorder="1"/>
    <xf numFmtId="0" fontId="14" fillId="10" borderId="8" xfId="0" applyFont="1" applyFill="1" applyBorder="1"/>
    <xf numFmtId="44" fontId="15" fillId="10" borderId="5" xfId="1" applyFont="1" applyFill="1" applyBorder="1"/>
    <xf numFmtId="0" fontId="11" fillId="0" borderId="0" xfId="0" applyFont="1" applyAlignment="1">
      <alignment horizontal="center" vertical="center"/>
    </xf>
    <xf numFmtId="0" fontId="14" fillId="0" borderId="0" xfId="0" applyFont="1"/>
    <xf numFmtId="44" fontId="15" fillId="0" borderId="0" xfId="1" applyFont="1" applyFill="1" applyBorder="1"/>
    <xf numFmtId="0" fontId="14" fillId="0" borderId="5" xfId="0" applyFont="1" applyBorder="1" applyAlignment="1">
      <alignment horizontal="center"/>
    </xf>
    <xf numFmtId="44" fontId="13" fillId="0" borderId="0" xfId="1" applyFont="1"/>
    <xf numFmtId="44" fontId="14" fillId="2" borderId="5" xfId="1" applyFont="1" applyFill="1" applyBorder="1"/>
    <xf numFmtId="0" fontId="18" fillId="0" borderId="5" xfId="0" applyFont="1" applyBorder="1"/>
    <xf numFmtId="44" fontId="19" fillId="0" borderId="5" xfId="1" applyFont="1" applyFill="1" applyBorder="1"/>
    <xf numFmtId="44" fontId="21" fillId="2" borderId="5" xfId="1" applyFont="1" applyFill="1" applyBorder="1"/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4" fontId="21" fillId="0" borderId="0" xfId="1" applyFont="1" applyFill="1" applyBorder="1"/>
    <xf numFmtId="0" fontId="17" fillId="0" borderId="0" xfId="0" applyFont="1" applyAlignment="1">
      <alignment vertical="center"/>
    </xf>
    <xf numFmtId="0" fontId="18" fillId="0" borderId="0" xfId="0" applyFont="1"/>
    <xf numFmtId="44" fontId="19" fillId="0" borderId="0" xfId="1" applyFont="1" applyFill="1" applyBorder="1"/>
    <xf numFmtId="165" fontId="18" fillId="0" borderId="0" xfId="0" applyNumberFormat="1" applyFont="1"/>
    <xf numFmtId="0" fontId="17" fillId="0" borderId="8" xfId="0" applyFont="1" applyBorder="1" applyAlignment="1">
      <alignment vertical="center"/>
    </xf>
    <xf numFmtId="0" fontId="23" fillId="0" borderId="0" xfId="0" applyFont="1"/>
    <xf numFmtId="0" fontId="17" fillId="0" borderId="0" xfId="0" applyFont="1" applyAlignment="1">
      <alignment vertical="center" wrapText="1"/>
    </xf>
    <xf numFmtId="44" fontId="21" fillId="2" borderId="5" xfId="1" applyFont="1" applyFill="1" applyBorder="1" applyAlignment="1">
      <alignment horizontal="right" vertical="center"/>
    </xf>
    <xf numFmtId="0" fontId="18" fillId="11" borderId="8" xfId="0" applyFont="1" applyFill="1" applyBorder="1"/>
    <xf numFmtId="44" fontId="19" fillId="11" borderId="5" xfId="1" applyFont="1" applyFill="1" applyBorder="1"/>
    <xf numFmtId="165" fontId="17" fillId="10" borderId="8" xfId="0" applyNumberFormat="1" applyFont="1" applyFill="1" applyBorder="1" applyAlignment="1">
      <alignment horizontal="right" vertical="center"/>
    </xf>
    <xf numFmtId="165" fontId="17" fillId="10" borderId="5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44" fontId="21" fillId="2" borderId="8" xfId="1" applyFont="1" applyFill="1" applyBorder="1" applyAlignment="1">
      <alignment horizontal="right" vertical="center"/>
    </xf>
    <xf numFmtId="0" fontId="17" fillId="0" borderId="26" xfId="0" applyFont="1" applyBorder="1" applyAlignment="1">
      <alignment horizontal="left" vertical="center"/>
    </xf>
    <xf numFmtId="0" fontId="18" fillId="0" borderId="28" xfId="0" applyFont="1" applyBorder="1"/>
    <xf numFmtId="0" fontId="5" fillId="0" borderId="5" xfId="2" applyFont="1" applyBorder="1" applyAlignment="1" applyProtection="1">
      <alignment horizontal="left"/>
      <protection locked="0"/>
    </xf>
    <xf numFmtId="44" fontId="5" fillId="4" borderId="5" xfId="1" applyFont="1" applyFill="1" applyBorder="1" applyAlignment="1" applyProtection="1">
      <alignment horizontal="left"/>
      <protection locked="0"/>
    </xf>
    <xf numFmtId="44" fontId="4" fillId="4" borderId="5" xfId="3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5" fillId="0" borderId="19" xfId="2" applyFont="1" applyBorder="1" applyAlignment="1" applyProtection="1">
      <alignment horizontal="left"/>
      <protection locked="0"/>
    </xf>
    <xf numFmtId="0" fontId="4" fillId="6" borderId="16" xfId="2" applyFont="1" applyFill="1" applyBorder="1" applyAlignment="1" applyProtection="1">
      <alignment horizontal="left"/>
      <protection locked="0"/>
    </xf>
    <xf numFmtId="14" fontId="5" fillId="0" borderId="0" xfId="2" applyNumberFormat="1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5" fillId="0" borderId="21" xfId="2" applyFont="1" applyBorder="1" applyAlignment="1" applyProtection="1">
      <alignment horizontal="left"/>
      <protection locked="0"/>
    </xf>
    <xf numFmtId="0" fontId="4" fillId="6" borderId="8" xfId="2" applyFont="1" applyFill="1" applyBorder="1" applyAlignment="1" applyProtection="1">
      <alignment horizontal="left"/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26" fillId="0" borderId="0" xfId="0" applyFont="1" applyAlignment="1">
      <alignment vertical="center"/>
    </xf>
    <xf numFmtId="44" fontId="4" fillId="6" borderId="15" xfId="2" applyNumberFormat="1" applyFont="1" applyFill="1" applyBorder="1" applyAlignment="1" applyProtection="1">
      <alignment horizontal="center"/>
      <protection hidden="1"/>
    </xf>
    <xf numFmtId="8" fontId="4" fillId="3" borderId="5" xfId="3" applyNumberFormat="1" applyFont="1" applyFill="1" applyBorder="1" applyAlignment="1" applyProtection="1">
      <alignment horizontal="left" vertical="center"/>
      <protection hidden="1"/>
    </xf>
    <xf numFmtId="8" fontId="4" fillId="0" borderId="5" xfId="3" applyNumberFormat="1" applyFont="1" applyFill="1" applyBorder="1" applyAlignment="1" applyProtection="1">
      <alignment horizontal="center" vertical="center"/>
      <protection hidden="1"/>
    </xf>
    <xf numFmtId="8" fontId="4" fillId="6" borderId="5" xfId="3" applyNumberFormat="1" applyFont="1" applyFill="1" applyBorder="1" applyAlignment="1" applyProtection="1">
      <alignment horizontal="left" vertical="center"/>
      <protection hidden="1"/>
    </xf>
    <xf numFmtId="0" fontId="4" fillId="3" borderId="15" xfId="2" applyFont="1" applyFill="1" applyBorder="1" applyAlignment="1" applyProtection="1">
      <alignment horizontal="center"/>
      <protection hidden="1"/>
    </xf>
    <xf numFmtId="0" fontId="4" fillId="2" borderId="5" xfId="2" applyFont="1" applyFill="1" applyBorder="1" applyAlignment="1" applyProtection="1">
      <alignment horizontal="left"/>
      <protection locked="0"/>
    </xf>
    <xf numFmtId="0" fontId="4" fillId="0" borderId="5" xfId="2" applyFont="1" applyBorder="1" applyAlignment="1" applyProtection="1">
      <alignment horizontal="center"/>
      <protection locked="0"/>
    </xf>
    <xf numFmtId="8" fontId="5" fillId="0" borderId="5" xfId="3" applyNumberFormat="1" applyFont="1" applyFill="1" applyBorder="1" applyAlignment="1" applyProtection="1">
      <alignment horizontal="left"/>
      <protection hidden="1"/>
    </xf>
    <xf numFmtId="8" fontId="5" fillId="0" borderId="5" xfId="3" applyNumberFormat="1" applyFont="1" applyFill="1" applyBorder="1" applyAlignment="1" applyProtection="1">
      <alignment horizontal="left"/>
      <protection locked="0"/>
    </xf>
    <xf numFmtId="0" fontId="5" fillId="0" borderId="5" xfId="2" applyFont="1" applyBorder="1" applyAlignment="1" applyProtection="1">
      <alignment horizontal="left"/>
      <protection locked="0"/>
    </xf>
    <xf numFmtId="0" fontId="5" fillId="0" borderId="5" xfId="2" applyFont="1" applyBorder="1" applyProtection="1">
      <protection locked="0"/>
    </xf>
    <xf numFmtId="0" fontId="4" fillId="0" borderId="5" xfId="2" applyFont="1" applyBorder="1" applyProtection="1">
      <protection locked="0"/>
    </xf>
    <xf numFmtId="8" fontId="5" fillId="0" borderId="5" xfId="3" applyNumberFormat="1" applyFont="1" applyFill="1" applyBorder="1" applyAlignment="1" applyProtection="1">
      <alignment horizontal="center"/>
      <protection hidden="1"/>
    </xf>
    <xf numFmtId="8" fontId="4" fillId="2" borderId="5" xfId="3" applyNumberFormat="1" applyFont="1" applyFill="1" applyBorder="1" applyAlignment="1" applyProtection="1">
      <alignment horizontal="left"/>
      <protection hidden="1"/>
    </xf>
    <xf numFmtId="8" fontId="4" fillId="2" borderId="5" xfId="3" applyNumberFormat="1" applyFont="1" applyFill="1" applyBorder="1" applyAlignment="1"/>
    <xf numFmtId="8" fontId="5" fillId="0" borderId="5" xfId="3" applyNumberFormat="1" applyFont="1" applyFill="1" applyBorder="1" applyAlignment="1"/>
    <xf numFmtId="0" fontId="4" fillId="3" borderId="5" xfId="2" applyFont="1" applyFill="1" applyBorder="1" applyAlignment="1" applyProtection="1">
      <alignment horizontal="center"/>
      <protection hidden="1"/>
    </xf>
    <xf numFmtId="8" fontId="4" fillId="6" borderId="16" xfId="3" applyNumberFormat="1" applyFont="1" applyFill="1" applyBorder="1" applyAlignment="1" applyProtection="1">
      <alignment horizontal="left" vertical="center"/>
      <protection hidden="1"/>
    </xf>
    <xf numFmtId="8" fontId="4" fillId="6" borderId="8" xfId="3" applyNumberFormat="1" applyFont="1" applyFill="1" applyBorder="1" applyAlignment="1" applyProtection="1">
      <alignment horizontal="left" vertical="center"/>
      <protection hidden="1"/>
    </xf>
    <xf numFmtId="0" fontId="4" fillId="2" borderId="16" xfId="2" applyFont="1" applyFill="1" applyBorder="1" applyAlignment="1" applyProtection="1">
      <alignment horizontal="left"/>
      <protection locked="0"/>
    </xf>
    <xf numFmtId="0" fontId="4" fillId="2" borderId="8" xfId="2" applyFont="1" applyFill="1" applyBorder="1" applyAlignment="1" applyProtection="1">
      <alignment horizontal="left"/>
      <protection locked="0"/>
    </xf>
    <xf numFmtId="0" fontId="4" fillId="0" borderId="16" xfId="2" applyFont="1" applyBorder="1" applyAlignment="1" applyProtection="1">
      <alignment horizontal="center"/>
      <protection locked="0"/>
    </xf>
    <xf numFmtId="0" fontId="4" fillId="0" borderId="12" xfId="2" applyFont="1" applyBorder="1" applyAlignment="1" applyProtection="1">
      <alignment horizontal="center"/>
      <protection locked="0"/>
    </xf>
    <xf numFmtId="8" fontId="5" fillId="0" borderId="16" xfId="3" applyNumberFormat="1" applyFont="1" applyFill="1" applyBorder="1" applyAlignment="1" applyProtection="1">
      <alignment horizontal="left"/>
      <protection hidden="1"/>
    </xf>
    <xf numFmtId="8" fontId="5" fillId="0" borderId="8" xfId="3" applyNumberFormat="1" applyFont="1" applyFill="1" applyBorder="1" applyAlignment="1" applyProtection="1">
      <alignment horizontal="left"/>
      <protection hidden="1"/>
    </xf>
    <xf numFmtId="0" fontId="5" fillId="0" borderId="16" xfId="2" applyFont="1" applyBorder="1" applyAlignment="1" applyProtection="1">
      <alignment horizontal="left"/>
      <protection locked="0"/>
    </xf>
    <xf numFmtId="0" fontId="5" fillId="0" borderId="8" xfId="2" applyFont="1" applyBorder="1" applyAlignment="1" applyProtection="1">
      <alignment horizontal="left"/>
      <protection locked="0"/>
    </xf>
    <xf numFmtId="0" fontId="5" fillId="0" borderId="16" xfId="2" applyFont="1" applyBorder="1" applyProtection="1">
      <protection locked="0"/>
    </xf>
    <xf numFmtId="0" fontId="5" fillId="0" borderId="8" xfId="2" applyFont="1" applyBorder="1" applyProtection="1">
      <protection locked="0"/>
    </xf>
    <xf numFmtId="0" fontId="4" fillId="0" borderId="16" xfId="2" applyFont="1" applyBorder="1" applyProtection="1">
      <protection locked="0"/>
    </xf>
    <xf numFmtId="0" fontId="4" fillId="0" borderId="8" xfId="2" applyFont="1" applyBorder="1" applyProtection="1">
      <protection locked="0"/>
    </xf>
    <xf numFmtId="8" fontId="5" fillId="0" borderId="16" xfId="3" applyNumberFormat="1" applyFont="1" applyFill="1" applyBorder="1" applyAlignment="1"/>
    <xf numFmtId="8" fontId="5" fillId="0" borderId="8" xfId="3" applyNumberFormat="1" applyFont="1" applyFill="1" applyBorder="1" applyAlignment="1"/>
    <xf numFmtId="8" fontId="4" fillId="2" borderId="16" xfId="3" applyNumberFormat="1" applyFont="1" applyFill="1" applyBorder="1" applyAlignment="1"/>
    <xf numFmtId="8" fontId="4" fillId="2" borderId="8" xfId="3" applyNumberFormat="1" applyFont="1" applyFill="1" applyBorder="1" applyAlignment="1"/>
    <xf numFmtId="8" fontId="4" fillId="2" borderId="16" xfId="3" applyNumberFormat="1" applyFont="1" applyFill="1" applyBorder="1" applyAlignment="1" applyProtection="1">
      <alignment horizontal="left"/>
      <protection hidden="1"/>
    </xf>
    <xf numFmtId="8" fontId="4" fillId="2" borderId="12" xfId="3" applyNumberFormat="1" applyFont="1" applyFill="1" applyBorder="1" applyAlignment="1" applyProtection="1">
      <alignment horizontal="left"/>
      <protection hidden="1"/>
    </xf>
    <xf numFmtId="8" fontId="5" fillId="0" borderId="16" xfId="3" applyNumberFormat="1" applyFont="1" applyFill="1" applyBorder="1" applyAlignment="1" applyProtection="1">
      <alignment horizontal="center"/>
      <protection hidden="1"/>
    </xf>
    <xf numFmtId="8" fontId="5" fillId="0" borderId="12" xfId="3" applyNumberFormat="1" applyFont="1" applyFill="1" applyBorder="1" applyAlignment="1" applyProtection="1">
      <alignment horizontal="center"/>
      <protection hidden="1"/>
    </xf>
    <xf numFmtId="8" fontId="4" fillId="3" borderId="16" xfId="3" applyNumberFormat="1" applyFont="1" applyFill="1" applyBorder="1" applyAlignment="1" applyProtection="1">
      <alignment horizontal="left" vertical="center"/>
      <protection hidden="1"/>
    </xf>
    <xf numFmtId="8" fontId="4" fillId="3" borderId="8" xfId="3" applyNumberFormat="1" applyFont="1" applyFill="1" applyBorder="1" applyAlignment="1" applyProtection="1">
      <alignment horizontal="left" vertical="center"/>
      <protection hidden="1"/>
    </xf>
    <xf numFmtId="8" fontId="4" fillId="0" borderId="16" xfId="3" applyNumberFormat="1" applyFont="1" applyFill="1" applyBorder="1" applyAlignment="1" applyProtection="1">
      <alignment horizontal="center" vertical="center"/>
      <protection hidden="1"/>
    </xf>
    <xf numFmtId="8" fontId="4" fillId="0" borderId="12" xfId="3" applyNumberFormat="1" applyFont="1" applyFill="1" applyBorder="1" applyAlignment="1" applyProtection="1">
      <alignment horizontal="center" vertical="center"/>
      <protection hidden="1"/>
    </xf>
    <xf numFmtId="44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8" fontId="4" fillId="0" borderId="5" xfId="3" applyNumberFormat="1" applyFont="1" applyFill="1" applyBorder="1" applyAlignment="1">
      <alignment horizontal="center"/>
    </xf>
    <xf numFmtId="0" fontId="4" fillId="0" borderId="0" xfId="2" applyFont="1" applyAlignment="1" applyProtection="1">
      <alignment horizontal="left" vertical="top"/>
      <protection hidden="1"/>
    </xf>
    <xf numFmtId="164" fontId="4" fillId="0" borderId="20" xfId="2" applyNumberFormat="1" applyFont="1" applyBorder="1" applyAlignment="1" applyProtection="1">
      <alignment horizontal="center"/>
      <protection locked="0"/>
    </xf>
    <xf numFmtId="8" fontId="4" fillId="0" borderId="5" xfId="2" applyNumberFormat="1" applyFont="1" applyBorder="1" applyAlignment="1" applyProtection="1">
      <alignment horizontal="center"/>
      <protection hidden="1"/>
    </xf>
    <xf numFmtId="0" fontId="4" fillId="2" borderId="16" xfId="2" applyFont="1" applyFill="1" applyBorder="1" applyAlignment="1" applyProtection="1">
      <alignment horizontal="center"/>
      <protection hidden="1"/>
    </xf>
    <xf numFmtId="0" fontId="4" fillId="2" borderId="12" xfId="2" applyFont="1" applyFill="1" applyBorder="1" applyAlignment="1" applyProtection="1">
      <alignment horizontal="center"/>
      <protection hidden="1"/>
    </xf>
    <xf numFmtId="0" fontId="4" fillId="0" borderId="16" xfId="2" applyFont="1" applyBorder="1" applyAlignment="1" applyProtection="1">
      <alignment horizontal="center"/>
      <protection hidden="1"/>
    </xf>
    <xf numFmtId="0" fontId="4" fillId="0" borderId="12" xfId="2" applyFont="1" applyBorder="1" applyAlignment="1" applyProtection="1">
      <alignment horizontal="center"/>
      <protection hidden="1"/>
    </xf>
    <xf numFmtId="164" fontId="4" fillId="0" borderId="0" xfId="2" applyNumberFormat="1" applyFont="1" applyAlignment="1" applyProtection="1">
      <alignment horizontal="left"/>
      <protection locked="0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11" fillId="10" borderId="9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11" fillId="10" borderId="10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25" fillId="10" borderId="6" xfId="0" applyFont="1" applyFill="1" applyBorder="1" applyAlignment="1">
      <alignment horizontal="center" vertical="center" wrapText="1"/>
    </xf>
    <xf numFmtId="0" fontId="14" fillId="10" borderId="12" xfId="0" applyFont="1" applyFill="1" applyBorder="1" applyAlignment="1">
      <alignment horizontal="center"/>
    </xf>
    <xf numFmtId="0" fontId="14" fillId="10" borderId="8" xfId="0" applyFont="1" applyFill="1" applyBorder="1" applyAlignment="1">
      <alignment horizontal="center"/>
    </xf>
    <xf numFmtId="0" fontId="22" fillId="10" borderId="7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wrapText="1"/>
    </xf>
    <xf numFmtId="0" fontId="22" fillId="10" borderId="6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/>
    </xf>
    <xf numFmtId="0" fontId="24" fillId="10" borderId="9" xfId="0" applyFont="1" applyFill="1" applyBorder="1" applyAlignment="1">
      <alignment horizontal="center" vertical="center"/>
    </xf>
    <xf numFmtId="0" fontId="24" fillId="10" borderId="2" xfId="0" applyFont="1" applyFill="1" applyBorder="1" applyAlignment="1">
      <alignment horizontal="center" vertical="center"/>
    </xf>
    <xf numFmtId="0" fontId="24" fillId="10" borderId="3" xfId="0" applyFont="1" applyFill="1" applyBorder="1" applyAlignment="1">
      <alignment horizontal="center" vertical="center"/>
    </xf>
    <xf numFmtId="0" fontId="24" fillId="10" borderId="4" xfId="0" applyFont="1" applyFill="1" applyBorder="1" applyAlignment="1">
      <alignment horizontal="center" vertical="center"/>
    </xf>
    <xf numFmtId="0" fontId="24" fillId="10" borderId="10" xfId="0" applyFont="1" applyFill="1" applyBorder="1" applyAlignment="1">
      <alignment horizontal="center" vertical="center"/>
    </xf>
    <xf numFmtId="0" fontId="24" fillId="10" borderId="11" xfId="0" applyFont="1" applyFill="1" applyBorder="1" applyAlignment="1">
      <alignment horizontal="center" vertical="center"/>
    </xf>
    <xf numFmtId="0" fontId="17" fillId="0" borderId="21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165" fontId="20" fillId="2" borderId="23" xfId="0" applyNumberFormat="1" applyFont="1" applyFill="1" applyBorder="1" applyAlignment="1">
      <alignment horizontal="center" vertical="center"/>
    </xf>
    <xf numFmtId="165" fontId="20" fillId="2" borderId="2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8" borderId="0" xfId="0" applyFont="1" applyFill="1" applyAlignment="1">
      <alignment horizontal="center"/>
    </xf>
    <xf numFmtId="0" fontId="25" fillId="10" borderId="9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14" fillId="0" borderId="5" xfId="0" applyFont="1" applyBorder="1"/>
  </cellXfs>
  <cellStyles count="4">
    <cellStyle name="Moeda" xfId="1" builtinId="4"/>
    <cellStyle name="Moeda 2" xfId="3" xr:uid="{6086AAD7-86FE-45B9-B4E6-2FD5EAC194D3}"/>
    <cellStyle name="Normal" xfId="0" builtinId="0"/>
    <cellStyle name="Normal 2" xfId="2" xr:uid="{9A2653A2-0665-4D74-ACD5-BE1A4DE526F9}"/>
  </cellStyles>
  <dxfs count="0"/>
  <tableStyles count="0" defaultTableStyle="TableStyleMedium2" defaultPivotStyle="PivotStyleLight16"/>
  <colors>
    <mruColors>
      <color rgb="FFFFE5E5"/>
      <color rgb="FFFFD5D5"/>
      <color rgb="FFFEDADA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296334</xdr:colOff>
      <xdr:row>0</xdr:row>
      <xdr:rowOff>181864</xdr:rowOff>
    </xdr:from>
    <xdr:to>
      <xdr:col>2</xdr:col>
      <xdr:colOff>846666</xdr:colOff>
      <xdr:row>3</xdr:row>
      <xdr:rowOff>20308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F810A0D-BB96-4264-A56E-717A31256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0167" y="181864"/>
          <a:ext cx="1322916" cy="462861"/>
        </a:xfrm>
        <a:prstGeom prst="rect">
          <a:avLst/>
        </a:prstGeom>
      </xdr:spPr>
    </xdr:pic>
    <xdr:clientData/>
  </xdr:twoCellAnchor>
  <xdr:twoCellAnchor editAs="oneCell">
    <xdr:from>
      <xdr:col>11</xdr:col>
      <xdr:colOff>74083</xdr:colOff>
      <xdr:row>0</xdr:row>
      <xdr:rowOff>160696</xdr:rowOff>
    </xdr:from>
    <xdr:to>
      <xdr:col>12</xdr:col>
      <xdr:colOff>349249</xdr:colOff>
      <xdr:row>3</xdr:row>
      <xdr:rowOff>2411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775719B-474D-4791-A5D7-A446ECD81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11833" y="160696"/>
          <a:ext cx="1322916" cy="462861"/>
        </a:xfrm>
        <a:prstGeom prst="rect">
          <a:avLst/>
        </a:prstGeom>
      </xdr:spPr>
    </xdr:pic>
    <xdr:clientData/>
  </xdr:twoCellAnchor>
  <xdr:twoCellAnchor editAs="oneCell">
    <xdr:from>
      <xdr:col>21</xdr:col>
      <xdr:colOff>126996</xdr:colOff>
      <xdr:row>0</xdr:row>
      <xdr:rowOff>171278</xdr:rowOff>
    </xdr:from>
    <xdr:to>
      <xdr:col>22</xdr:col>
      <xdr:colOff>402162</xdr:colOff>
      <xdr:row>3</xdr:row>
      <xdr:rowOff>9722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39A59E5-0F4D-41B4-8D1F-856ADA277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716746" y="171278"/>
          <a:ext cx="1322916" cy="462861"/>
        </a:xfrm>
        <a:prstGeom prst="rect">
          <a:avLst/>
        </a:prstGeom>
      </xdr:spPr>
    </xdr:pic>
    <xdr:clientData/>
  </xdr:twoCellAnchor>
  <xdr:twoCellAnchor editAs="oneCell">
    <xdr:from>
      <xdr:col>31</xdr:col>
      <xdr:colOff>95247</xdr:colOff>
      <xdr:row>0</xdr:row>
      <xdr:rowOff>171278</xdr:rowOff>
    </xdr:from>
    <xdr:to>
      <xdr:col>32</xdr:col>
      <xdr:colOff>370413</xdr:colOff>
      <xdr:row>3</xdr:row>
      <xdr:rowOff>9722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087DEC4-28B6-479F-9796-E239345AE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336997" y="171278"/>
          <a:ext cx="1322916" cy="462861"/>
        </a:xfrm>
        <a:prstGeom prst="rect">
          <a:avLst/>
        </a:prstGeom>
      </xdr:spPr>
    </xdr:pic>
    <xdr:clientData/>
  </xdr:twoCellAnchor>
  <xdr:twoCellAnchor editAs="oneCell">
    <xdr:from>
      <xdr:col>41</xdr:col>
      <xdr:colOff>95247</xdr:colOff>
      <xdr:row>1</xdr:row>
      <xdr:rowOff>1944</xdr:rowOff>
    </xdr:from>
    <xdr:to>
      <xdr:col>42</xdr:col>
      <xdr:colOff>370413</xdr:colOff>
      <xdr:row>3</xdr:row>
      <xdr:rowOff>30888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870F53A4-7A9F-40F1-9ECF-F9B1F9C77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988997" y="192444"/>
          <a:ext cx="1322916" cy="462861"/>
        </a:xfrm>
        <a:prstGeom prst="rect">
          <a:avLst/>
        </a:prstGeom>
      </xdr:spPr>
    </xdr:pic>
    <xdr:clientData/>
  </xdr:twoCellAnchor>
  <xdr:twoCellAnchor editAs="oneCell">
    <xdr:from>
      <xdr:col>51</xdr:col>
      <xdr:colOff>84664</xdr:colOff>
      <xdr:row>0</xdr:row>
      <xdr:rowOff>171278</xdr:rowOff>
    </xdr:from>
    <xdr:to>
      <xdr:col>52</xdr:col>
      <xdr:colOff>359830</xdr:colOff>
      <xdr:row>3</xdr:row>
      <xdr:rowOff>9722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43DC4C8-C913-47E1-BAC9-E85FF2D85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630414" y="171278"/>
          <a:ext cx="1322916" cy="462861"/>
        </a:xfrm>
        <a:prstGeom prst="rect">
          <a:avLst/>
        </a:prstGeom>
      </xdr:spPr>
    </xdr:pic>
    <xdr:clientData/>
  </xdr:twoCellAnchor>
  <xdr:twoCellAnchor editAs="oneCell">
    <xdr:from>
      <xdr:col>61</xdr:col>
      <xdr:colOff>105830</xdr:colOff>
      <xdr:row>0</xdr:row>
      <xdr:rowOff>171278</xdr:rowOff>
    </xdr:from>
    <xdr:to>
      <xdr:col>62</xdr:col>
      <xdr:colOff>380996</xdr:colOff>
      <xdr:row>3</xdr:row>
      <xdr:rowOff>9722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2D074AD1-0333-42A1-A3C0-73DF49E26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303580" y="171278"/>
          <a:ext cx="1322916" cy="462861"/>
        </a:xfrm>
        <a:prstGeom prst="rect">
          <a:avLst/>
        </a:prstGeom>
      </xdr:spPr>
    </xdr:pic>
    <xdr:clientData/>
  </xdr:twoCellAnchor>
  <xdr:twoCellAnchor editAs="oneCell">
    <xdr:from>
      <xdr:col>71</xdr:col>
      <xdr:colOff>95247</xdr:colOff>
      <xdr:row>0</xdr:row>
      <xdr:rowOff>181861</xdr:rowOff>
    </xdr:from>
    <xdr:to>
      <xdr:col>72</xdr:col>
      <xdr:colOff>370413</xdr:colOff>
      <xdr:row>3</xdr:row>
      <xdr:rowOff>20305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5A330B12-5F47-444F-891C-C10400C88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944997" y="181861"/>
          <a:ext cx="1322916" cy="462861"/>
        </a:xfrm>
        <a:prstGeom prst="rect">
          <a:avLst/>
        </a:prstGeom>
      </xdr:spPr>
    </xdr:pic>
    <xdr:clientData/>
  </xdr:twoCellAnchor>
  <xdr:twoCellAnchor editAs="oneCell">
    <xdr:from>
      <xdr:col>81</xdr:col>
      <xdr:colOff>105830</xdr:colOff>
      <xdr:row>0</xdr:row>
      <xdr:rowOff>181861</xdr:rowOff>
    </xdr:from>
    <xdr:to>
      <xdr:col>82</xdr:col>
      <xdr:colOff>380996</xdr:colOff>
      <xdr:row>3</xdr:row>
      <xdr:rowOff>20305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C7D9186A-1226-4B85-86A5-09729BACF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607580" y="181861"/>
          <a:ext cx="1322916" cy="462861"/>
        </a:xfrm>
        <a:prstGeom prst="rect">
          <a:avLst/>
        </a:prstGeom>
      </xdr:spPr>
    </xdr:pic>
    <xdr:clientData/>
  </xdr:twoCellAnchor>
  <xdr:twoCellAnchor editAs="oneCell">
    <xdr:from>
      <xdr:col>91</xdr:col>
      <xdr:colOff>74081</xdr:colOff>
      <xdr:row>0</xdr:row>
      <xdr:rowOff>171278</xdr:rowOff>
    </xdr:from>
    <xdr:to>
      <xdr:col>92</xdr:col>
      <xdr:colOff>349247</xdr:colOff>
      <xdr:row>3</xdr:row>
      <xdr:rowOff>9722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B5A969FB-F09C-469B-9299-0E24464F9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227831" y="171278"/>
          <a:ext cx="1322916" cy="462861"/>
        </a:xfrm>
        <a:prstGeom prst="rect">
          <a:avLst/>
        </a:prstGeom>
      </xdr:spPr>
    </xdr:pic>
    <xdr:clientData/>
  </xdr:twoCellAnchor>
  <xdr:twoCellAnchor editAs="oneCell">
    <xdr:from>
      <xdr:col>101</xdr:col>
      <xdr:colOff>95247</xdr:colOff>
      <xdr:row>0</xdr:row>
      <xdr:rowOff>181861</xdr:rowOff>
    </xdr:from>
    <xdr:to>
      <xdr:col>102</xdr:col>
      <xdr:colOff>370413</xdr:colOff>
      <xdr:row>3</xdr:row>
      <xdr:rowOff>20305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90147B4F-5960-4A37-B1BA-5BFB571F4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6900997" y="181861"/>
          <a:ext cx="1322916" cy="462861"/>
        </a:xfrm>
        <a:prstGeom prst="rect">
          <a:avLst/>
        </a:prstGeom>
      </xdr:spPr>
    </xdr:pic>
    <xdr:clientData/>
  </xdr:twoCellAnchor>
  <xdr:twoCellAnchor editAs="oneCell">
    <xdr:from>
      <xdr:col>111</xdr:col>
      <xdr:colOff>74081</xdr:colOff>
      <xdr:row>0</xdr:row>
      <xdr:rowOff>181861</xdr:rowOff>
    </xdr:from>
    <xdr:to>
      <xdr:col>112</xdr:col>
      <xdr:colOff>349247</xdr:colOff>
      <xdr:row>3</xdr:row>
      <xdr:rowOff>20305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79B80EFA-C6CD-4BAF-9F78-CA78963EA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6531831" y="181861"/>
          <a:ext cx="1322916" cy="462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2A494-0C4A-4B0C-9CC5-2D9433A74829}">
  <sheetPr>
    <tabColor theme="5" tint="0.79998168889431442"/>
  </sheetPr>
  <dimension ref="B1:DT51"/>
  <sheetViews>
    <sheetView showGridLines="0" topLeftCell="AV1" zoomScale="90" zoomScaleNormal="90" workbookViewId="0">
      <selection activeCell="BD12" sqref="BD12"/>
    </sheetView>
  </sheetViews>
  <sheetFormatPr defaultRowHeight="15"/>
  <cols>
    <col min="2" max="2" width="11.5703125" bestFit="1" customWidth="1"/>
    <col min="3" max="3" width="26.7109375" customWidth="1"/>
    <col min="4" max="4" width="22.7109375" customWidth="1"/>
    <col min="5" max="5" width="15.7109375" customWidth="1"/>
    <col min="6" max="6" width="15.7109375" style="38" customWidth="1"/>
    <col min="7" max="7" width="0.85546875" customWidth="1"/>
    <col min="8" max="8" width="29" bestFit="1" customWidth="1"/>
    <col min="9" max="10" width="15.7109375" customWidth="1"/>
    <col min="11" max="11" width="2.7109375" customWidth="1"/>
    <col min="12" max="12" width="15.7109375" customWidth="1"/>
    <col min="13" max="13" width="26.7109375" customWidth="1"/>
    <col min="14" max="14" width="22.7109375" customWidth="1"/>
    <col min="15" max="16" width="15.7109375" customWidth="1"/>
    <col min="17" max="17" width="0.85546875" customWidth="1"/>
    <col min="18" max="18" width="29" bestFit="1" customWidth="1"/>
    <col min="19" max="20" width="15.7109375" customWidth="1"/>
    <col min="21" max="21" width="2.7109375" customWidth="1"/>
    <col min="22" max="22" width="15.7109375" customWidth="1"/>
    <col min="23" max="23" width="26.7109375" customWidth="1"/>
    <col min="24" max="24" width="22.7109375" customWidth="1"/>
    <col min="25" max="26" width="15.7109375" customWidth="1"/>
    <col min="27" max="27" width="0.85546875" customWidth="1"/>
    <col min="28" max="28" width="29" bestFit="1" customWidth="1"/>
    <col min="29" max="30" width="15.7109375" customWidth="1"/>
    <col min="31" max="31" width="2.7109375" customWidth="1"/>
    <col min="32" max="32" width="15.7109375" customWidth="1"/>
    <col min="33" max="33" width="26.7109375" customWidth="1"/>
    <col min="34" max="34" width="22.7109375" customWidth="1"/>
    <col min="35" max="36" width="15.7109375" customWidth="1"/>
    <col min="37" max="37" width="0.85546875" customWidth="1"/>
    <col min="38" max="38" width="29" bestFit="1" customWidth="1"/>
    <col min="39" max="40" width="15.7109375" customWidth="1"/>
    <col min="41" max="41" width="2.7109375" customWidth="1"/>
    <col min="42" max="42" width="15.7109375" customWidth="1"/>
    <col min="43" max="43" width="26.7109375" customWidth="1"/>
    <col min="44" max="44" width="22.7109375" customWidth="1"/>
    <col min="45" max="46" width="15.7109375" customWidth="1"/>
    <col min="47" max="47" width="0.85546875" customWidth="1"/>
    <col min="48" max="48" width="29" bestFit="1" customWidth="1"/>
    <col min="49" max="50" width="15.7109375" customWidth="1"/>
    <col min="51" max="51" width="2.7109375" customWidth="1"/>
    <col min="52" max="52" width="15.7109375" style="158" customWidth="1"/>
    <col min="53" max="53" width="26.7109375" customWidth="1"/>
    <col min="54" max="54" width="22.7109375" style="158" customWidth="1"/>
    <col min="55" max="56" width="15.7109375" customWidth="1"/>
    <col min="57" max="57" width="0.85546875" customWidth="1"/>
    <col min="58" max="58" width="29" bestFit="1" customWidth="1"/>
    <col min="59" max="60" width="15.7109375" customWidth="1"/>
    <col min="61" max="61" width="2.7109375" customWidth="1"/>
    <col min="62" max="62" width="15.7109375" customWidth="1"/>
    <col min="63" max="63" width="26.7109375" customWidth="1"/>
    <col min="64" max="64" width="22.7109375" customWidth="1"/>
    <col min="65" max="66" width="15.7109375" customWidth="1"/>
    <col min="67" max="67" width="0.85546875" customWidth="1"/>
    <col min="68" max="68" width="29" bestFit="1" customWidth="1"/>
    <col min="69" max="70" width="15.7109375" customWidth="1"/>
    <col min="71" max="71" width="2.7109375" customWidth="1"/>
    <col min="72" max="72" width="15.7109375" customWidth="1"/>
    <col min="73" max="73" width="26.7109375" customWidth="1"/>
    <col min="74" max="74" width="22.7109375" customWidth="1"/>
    <col min="75" max="76" width="15.7109375" customWidth="1"/>
    <col min="77" max="77" width="0.85546875" customWidth="1"/>
    <col min="78" max="78" width="29" bestFit="1" customWidth="1"/>
    <col min="79" max="80" width="15.7109375" customWidth="1"/>
    <col min="81" max="81" width="2.7109375" customWidth="1"/>
    <col min="82" max="82" width="15.7109375" customWidth="1"/>
    <col min="83" max="83" width="26.7109375" customWidth="1"/>
    <col min="84" max="84" width="22.7109375" customWidth="1"/>
    <col min="85" max="86" width="15.7109375" customWidth="1"/>
    <col min="87" max="87" width="0.85546875" customWidth="1"/>
    <col min="88" max="88" width="29" bestFit="1" customWidth="1"/>
    <col min="89" max="90" width="15.7109375" customWidth="1"/>
    <col min="91" max="91" width="2.7109375" customWidth="1"/>
    <col min="92" max="92" width="15.7109375" customWidth="1"/>
    <col min="93" max="93" width="26.7109375" customWidth="1"/>
    <col min="94" max="94" width="22.7109375" customWidth="1"/>
    <col min="95" max="96" width="15.7109375" customWidth="1"/>
    <col min="97" max="97" width="0.85546875" customWidth="1"/>
    <col min="98" max="98" width="29" bestFit="1" customWidth="1"/>
    <col min="99" max="100" width="15.7109375" customWidth="1"/>
    <col min="101" max="101" width="2.7109375" customWidth="1"/>
    <col min="102" max="102" width="15.7109375" customWidth="1"/>
    <col min="103" max="103" width="26.7109375" customWidth="1"/>
    <col min="104" max="104" width="22.7109375" customWidth="1"/>
    <col min="105" max="106" width="15.7109375" customWidth="1"/>
    <col min="107" max="107" width="0.85546875" customWidth="1"/>
    <col min="108" max="108" width="29" bestFit="1" customWidth="1"/>
    <col min="109" max="110" width="15.7109375" customWidth="1"/>
    <col min="111" max="111" width="2.7109375" customWidth="1"/>
    <col min="112" max="112" width="15.7109375" customWidth="1"/>
    <col min="113" max="113" width="26.7109375" customWidth="1"/>
    <col min="114" max="114" width="22.7109375" customWidth="1"/>
    <col min="115" max="116" width="15.7109375" customWidth="1"/>
    <col min="117" max="117" width="0.85546875" customWidth="1"/>
    <col min="118" max="118" width="29" bestFit="1" customWidth="1"/>
    <col min="119" max="120" width="15.7109375" customWidth="1"/>
    <col min="122" max="122" width="24.85546875" customWidth="1"/>
  </cols>
  <sheetData>
    <row r="1" spans="2:123">
      <c r="B1" s="30"/>
      <c r="C1" s="31"/>
      <c r="D1" s="31"/>
      <c r="E1" s="31"/>
      <c r="F1" s="89"/>
      <c r="G1" s="31"/>
      <c r="H1" s="31"/>
      <c r="I1" s="31"/>
      <c r="J1" s="32"/>
      <c r="L1" s="30"/>
      <c r="M1" s="31"/>
      <c r="N1" s="31"/>
      <c r="O1" s="31"/>
      <c r="P1" s="31"/>
      <c r="Q1" s="31"/>
      <c r="R1" s="31"/>
      <c r="S1" s="31"/>
      <c r="T1" s="32"/>
      <c r="V1" s="30"/>
      <c r="W1" s="31"/>
      <c r="X1" s="31"/>
      <c r="Y1" s="31"/>
      <c r="Z1" s="31"/>
      <c r="AA1" s="31"/>
      <c r="AB1" s="31"/>
      <c r="AC1" s="31"/>
      <c r="AD1" s="32"/>
      <c r="AF1" s="30"/>
      <c r="AG1" s="31"/>
      <c r="AH1" s="31"/>
      <c r="AI1" s="31"/>
      <c r="AJ1" s="31"/>
      <c r="AK1" s="31"/>
      <c r="AL1" s="31"/>
      <c r="AM1" s="31"/>
      <c r="AN1" s="32"/>
      <c r="AP1" s="30"/>
      <c r="AQ1" s="31"/>
      <c r="AR1" s="31"/>
      <c r="AS1" s="31"/>
      <c r="AT1" s="31"/>
      <c r="AU1" s="31"/>
      <c r="AV1" s="31"/>
      <c r="AW1" s="31"/>
      <c r="AX1" s="32"/>
      <c r="AZ1" s="153"/>
      <c r="BA1" s="31"/>
      <c r="BB1" s="159"/>
      <c r="BC1" s="31"/>
      <c r="BD1" s="31"/>
      <c r="BE1" s="31"/>
      <c r="BF1" s="31"/>
      <c r="BG1" s="31"/>
      <c r="BH1" s="32"/>
      <c r="BJ1" s="30"/>
      <c r="BK1" s="31"/>
      <c r="BL1" s="31"/>
      <c r="BM1" s="31"/>
      <c r="BN1" s="31"/>
      <c r="BO1" s="31"/>
      <c r="BP1" s="31"/>
      <c r="BQ1" s="31"/>
      <c r="BR1" s="32"/>
      <c r="BT1" s="30"/>
      <c r="BU1" s="31"/>
      <c r="BV1" s="31"/>
      <c r="BW1" s="31"/>
      <c r="BX1" s="31"/>
      <c r="BY1" s="31"/>
      <c r="BZ1" s="31"/>
      <c r="CA1" s="31"/>
      <c r="CB1" s="32"/>
      <c r="CD1" s="30"/>
      <c r="CE1" s="31"/>
      <c r="CF1" s="31"/>
      <c r="CG1" s="31"/>
      <c r="CH1" s="31"/>
      <c r="CI1" s="31"/>
      <c r="CJ1" s="31"/>
      <c r="CK1" s="31"/>
      <c r="CL1" s="32"/>
      <c r="CN1" s="30"/>
      <c r="CO1" s="31"/>
      <c r="CP1" s="31"/>
      <c r="CQ1" s="31"/>
      <c r="CR1" s="31"/>
      <c r="CS1" s="31"/>
      <c r="CT1" s="31"/>
      <c r="CU1" s="31"/>
      <c r="CV1" s="32"/>
      <c r="CX1" s="30"/>
      <c r="CY1" s="31"/>
      <c r="CZ1" s="31"/>
      <c r="DA1" s="31"/>
      <c r="DB1" s="31"/>
      <c r="DC1" s="31"/>
      <c r="DD1" s="31"/>
      <c r="DE1" s="31"/>
      <c r="DF1" s="32"/>
      <c r="DH1" s="30"/>
      <c r="DI1" s="31"/>
      <c r="DJ1" s="31"/>
      <c r="DK1" s="31"/>
      <c r="DL1" s="31"/>
      <c r="DM1" s="31"/>
      <c r="DN1" s="31"/>
      <c r="DO1" s="31"/>
      <c r="DP1" s="32"/>
    </row>
    <row r="2" spans="2:123">
      <c r="B2" s="33"/>
      <c r="C2" s="77"/>
      <c r="D2" s="77"/>
      <c r="E2" s="77"/>
      <c r="F2" s="90"/>
      <c r="G2" s="77"/>
      <c r="H2" s="77"/>
      <c r="I2" s="77"/>
      <c r="J2" s="34"/>
      <c r="L2" s="33"/>
      <c r="M2" s="77"/>
      <c r="N2" s="77"/>
      <c r="O2" s="77"/>
      <c r="P2" s="77"/>
      <c r="Q2" s="77"/>
      <c r="R2" s="77"/>
      <c r="S2" s="77"/>
      <c r="T2" s="34"/>
      <c r="V2" s="33"/>
      <c r="W2" s="77"/>
      <c r="X2" s="77"/>
      <c r="Y2" s="77"/>
      <c r="Z2" s="77"/>
      <c r="AA2" s="77"/>
      <c r="AB2" s="77"/>
      <c r="AC2" s="77"/>
      <c r="AD2" s="34"/>
      <c r="AF2" s="33"/>
      <c r="AG2" s="77"/>
      <c r="AH2" s="77"/>
      <c r="AI2" s="77"/>
      <c r="AJ2" s="77"/>
      <c r="AK2" s="77"/>
      <c r="AL2" s="77"/>
      <c r="AM2" s="77"/>
      <c r="AN2" s="34"/>
      <c r="AP2" s="33"/>
      <c r="AQ2" s="77"/>
      <c r="AR2" s="77"/>
      <c r="AS2" s="77"/>
      <c r="AT2" s="77"/>
      <c r="AU2" s="77"/>
      <c r="AV2" s="77"/>
      <c r="AW2" s="77"/>
      <c r="AX2" s="34"/>
      <c r="AZ2" s="154"/>
      <c r="BA2" s="77"/>
      <c r="BB2" s="160"/>
      <c r="BC2" s="77"/>
      <c r="BD2" s="77"/>
      <c r="BE2" s="77"/>
      <c r="BF2" s="77"/>
      <c r="BG2" s="77"/>
      <c r="BH2" s="34"/>
      <c r="BJ2" s="33"/>
      <c r="BK2" s="77"/>
      <c r="BL2" s="77"/>
      <c r="BM2" s="77"/>
      <c r="BN2" s="77"/>
      <c r="BO2" s="77"/>
      <c r="BP2" s="77"/>
      <c r="BQ2" s="77"/>
      <c r="BR2" s="34"/>
      <c r="BT2" s="33"/>
      <c r="BU2" s="77"/>
      <c r="BV2" s="77"/>
      <c r="BW2" s="77"/>
      <c r="BX2" s="77"/>
      <c r="BY2" s="77"/>
      <c r="BZ2" s="77"/>
      <c r="CA2" s="77"/>
      <c r="CB2" s="34"/>
      <c r="CD2" s="33"/>
      <c r="CE2" s="77"/>
      <c r="CF2" s="77"/>
      <c r="CG2" s="77"/>
      <c r="CH2" s="77"/>
      <c r="CI2" s="77"/>
      <c r="CJ2" s="77"/>
      <c r="CK2" s="77"/>
      <c r="CL2" s="34"/>
      <c r="CN2" s="33"/>
      <c r="CO2" s="77"/>
      <c r="CP2" s="77"/>
      <c r="CQ2" s="77"/>
      <c r="CR2" s="77"/>
      <c r="CS2" s="77"/>
      <c r="CT2" s="77"/>
      <c r="CU2" s="77"/>
      <c r="CV2" s="34"/>
      <c r="CX2" s="33"/>
      <c r="CY2" s="77"/>
      <c r="CZ2" s="77"/>
      <c r="DA2" s="77"/>
      <c r="DB2" s="77"/>
      <c r="DC2" s="77"/>
      <c r="DD2" s="77"/>
      <c r="DE2" s="77"/>
      <c r="DF2" s="34"/>
      <c r="DH2" s="33"/>
      <c r="DI2" s="77"/>
      <c r="DJ2" s="77"/>
      <c r="DK2" s="77"/>
      <c r="DL2" s="77"/>
      <c r="DM2" s="77"/>
      <c r="DN2" s="77"/>
      <c r="DO2" s="77"/>
      <c r="DP2" s="34"/>
    </row>
    <row r="3" spans="2:123" s="19" customFormat="1" ht="18.75">
      <c r="B3" s="213" t="s">
        <v>13</v>
      </c>
      <c r="C3" s="214"/>
      <c r="D3" s="214"/>
      <c r="E3" s="214"/>
      <c r="F3" s="214"/>
      <c r="G3" s="214"/>
      <c r="H3" s="214"/>
      <c r="I3" s="214"/>
      <c r="J3" s="54"/>
      <c r="L3" s="213" t="s">
        <v>14</v>
      </c>
      <c r="M3" s="214"/>
      <c r="N3" s="214"/>
      <c r="O3" s="214"/>
      <c r="P3" s="214"/>
      <c r="Q3" s="214"/>
      <c r="R3" s="214"/>
      <c r="S3" s="214"/>
      <c r="T3" s="54"/>
      <c r="V3" s="213" t="s">
        <v>15</v>
      </c>
      <c r="W3" s="214"/>
      <c r="X3" s="214"/>
      <c r="Y3" s="214"/>
      <c r="Z3" s="214"/>
      <c r="AA3" s="214"/>
      <c r="AB3" s="214"/>
      <c r="AC3" s="214"/>
      <c r="AD3" s="54"/>
      <c r="AF3" s="213" t="s">
        <v>16</v>
      </c>
      <c r="AG3" s="214"/>
      <c r="AH3" s="214"/>
      <c r="AI3" s="214"/>
      <c r="AJ3" s="214"/>
      <c r="AK3" s="214"/>
      <c r="AL3" s="214"/>
      <c r="AM3" s="214"/>
      <c r="AN3" s="54"/>
      <c r="AP3" s="213" t="s">
        <v>17</v>
      </c>
      <c r="AQ3" s="214"/>
      <c r="AR3" s="214"/>
      <c r="AS3" s="214"/>
      <c r="AT3" s="214"/>
      <c r="AU3" s="214"/>
      <c r="AV3" s="214"/>
      <c r="AW3" s="214"/>
      <c r="AX3" s="54"/>
      <c r="AZ3" s="213" t="s">
        <v>18</v>
      </c>
      <c r="BA3" s="214"/>
      <c r="BB3" s="214"/>
      <c r="BC3" s="214"/>
      <c r="BD3" s="214"/>
      <c r="BE3" s="214"/>
      <c r="BF3" s="214"/>
      <c r="BG3" s="214"/>
      <c r="BH3" s="54"/>
      <c r="BJ3" s="213" t="s">
        <v>19</v>
      </c>
      <c r="BK3" s="214"/>
      <c r="BL3" s="214"/>
      <c r="BM3" s="214"/>
      <c r="BN3" s="214"/>
      <c r="BO3" s="214"/>
      <c r="BP3" s="214"/>
      <c r="BQ3" s="214"/>
      <c r="BR3" s="54"/>
      <c r="BT3" s="213" t="s">
        <v>20</v>
      </c>
      <c r="BU3" s="214"/>
      <c r="BV3" s="214"/>
      <c r="BW3" s="214"/>
      <c r="BX3" s="214"/>
      <c r="BY3" s="214"/>
      <c r="BZ3" s="214"/>
      <c r="CA3" s="214"/>
      <c r="CB3" s="54"/>
      <c r="CD3" s="213" t="s">
        <v>21</v>
      </c>
      <c r="CE3" s="214"/>
      <c r="CF3" s="214"/>
      <c r="CG3" s="214"/>
      <c r="CH3" s="214"/>
      <c r="CI3" s="214"/>
      <c r="CJ3" s="214"/>
      <c r="CK3" s="214"/>
      <c r="CL3" s="54"/>
      <c r="CN3" s="213" t="s">
        <v>22</v>
      </c>
      <c r="CO3" s="214"/>
      <c r="CP3" s="214"/>
      <c r="CQ3" s="214"/>
      <c r="CR3" s="214"/>
      <c r="CS3" s="214"/>
      <c r="CT3" s="214"/>
      <c r="CU3" s="214"/>
      <c r="CV3" s="54"/>
      <c r="CX3" s="213" t="s">
        <v>23</v>
      </c>
      <c r="CY3" s="214"/>
      <c r="CZ3" s="214"/>
      <c r="DA3" s="214"/>
      <c r="DB3" s="214"/>
      <c r="DC3" s="214"/>
      <c r="DD3" s="214"/>
      <c r="DE3" s="214"/>
      <c r="DF3" s="54"/>
      <c r="DH3" s="213" t="s">
        <v>24</v>
      </c>
      <c r="DI3" s="214"/>
      <c r="DJ3" s="214"/>
      <c r="DK3" s="214"/>
      <c r="DL3" s="214"/>
      <c r="DM3" s="214"/>
      <c r="DN3" s="214"/>
      <c r="DO3" s="214"/>
      <c r="DP3" s="54"/>
    </row>
    <row r="4" spans="2:123" ht="19.5" thickBot="1">
      <c r="B4" s="215"/>
      <c r="C4" s="216"/>
      <c r="D4" s="216"/>
      <c r="E4" s="216"/>
      <c r="F4" s="216"/>
      <c r="G4" s="216"/>
      <c r="H4" s="214"/>
      <c r="I4" s="214"/>
      <c r="J4" s="54"/>
      <c r="L4" s="215"/>
      <c r="M4" s="216"/>
      <c r="N4" s="216"/>
      <c r="O4" s="216"/>
      <c r="P4" s="216"/>
      <c r="Q4" s="216"/>
      <c r="R4" s="216"/>
      <c r="S4" s="216"/>
      <c r="T4" s="55"/>
      <c r="V4" s="215"/>
      <c r="W4" s="216"/>
      <c r="X4" s="216"/>
      <c r="Y4" s="216"/>
      <c r="Z4" s="216"/>
      <c r="AA4" s="216"/>
      <c r="AB4" s="216"/>
      <c r="AC4" s="216"/>
      <c r="AD4" s="55"/>
      <c r="AF4" s="215"/>
      <c r="AG4" s="216"/>
      <c r="AH4" s="216"/>
      <c r="AI4" s="216"/>
      <c r="AJ4" s="216"/>
      <c r="AK4" s="216"/>
      <c r="AL4" s="216"/>
      <c r="AM4" s="216"/>
      <c r="AN4" s="55"/>
      <c r="AP4" s="215"/>
      <c r="AQ4" s="216"/>
      <c r="AR4" s="216"/>
      <c r="AS4" s="216"/>
      <c r="AT4" s="216"/>
      <c r="AU4" s="216"/>
      <c r="AV4" s="216"/>
      <c r="AW4" s="216"/>
      <c r="AX4" s="55"/>
      <c r="AZ4" s="215"/>
      <c r="BA4" s="216"/>
      <c r="BB4" s="216"/>
      <c r="BC4" s="216"/>
      <c r="BD4" s="216"/>
      <c r="BE4" s="216"/>
      <c r="BF4" s="216"/>
      <c r="BG4" s="216"/>
      <c r="BH4" s="55"/>
      <c r="BJ4" s="215"/>
      <c r="BK4" s="216"/>
      <c r="BL4" s="216"/>
      <c r="BM4" s="216"/>
      <c r="BN4" s="216"/>
      <c r="BO4" s="216"/>
      <c r="BP4" s="216"/>
      <c r="BQ4" s="216"/>
      <c r="BR4" s="55"/>
      <c r="BT4" s="215"/>
      <c r="BU4" s="216"/>
      <c r="BV4" s="216"/>
      <c r="BW4" s="216"/>
      <c r="BX4" s="216"/>
      <c r="BY4" s="216"/>
      <c r="BZ4" s="214"/>
      <c r="CA4" s="214"/>
      <c r="CB4" s="54"/>
      <c r="CD4" s="215"/>
      <c r="CE4" s="216"/>
      <c r="CF4" s="216"/>
      <c r="CG4" s="216"/>
      <c r="CH4" s="216"/>
      <c r="CI4" s="216"/>
      <c r="CJ4" s="214"/>
      <c r="CK4" s="214"/>
      <c r="CL4" s="54"/>
      <c r="CN4" s="215"/>
      <c r="CO4" s="216"/>
      <c r="CP4" s="216"/>
      <c r="CQ4" s="216"/>
      <c r="CR4" s="216"/>
      <c r="CS4" s="216"/>
      <c r="CT4" s="216"/>
      <c r="CU4" s="216"/>
      <c r="CV4" s="55"/>
      <c r="CX4" s="215"/>
      <c r="CY4" s="216"/>
      <c r="CZ4" s="216"/>
      <c r="DA4" s="216"/>
      <c r="DB4" s="216"/>
      <c r="DC4" s="216"/>
      <c r="DD4" s="216"/>
      <c r="DE4" s="216"/>
      <c r="DF4" s="55"/>
      <c r="DH4" s="215"/>
      <c r="DI4" s="216"/>
      <c r="DJ4" s="216"/>
      <c r="DK4" s="216"/>
      <c r="DL4" s="216"/>
      <c r="DM4" s="216"/>
      <c r="DN4" s="216"/>
      <c r="DO4" s="216"/>
      <c r="DP4" s="55"/>
    </row>
    <row r="5" spans="2:123">
      <c r="B5" s="167" t="s">
        <v>2</v>
      </c>
      <c r="C5" s="167"/>
      <c r="D5" s="167"/>
      <c r="E5" s="167"/>
      <c r="F5" s="167"/>
      <c r="G5" s="7"/>
      <c r="H5" s="183" t="s">
        <v>3</v>
      </c>
      <c r="I5" s="183"/>
      <c r="J5" s="183"/>
      <c r="K5" s="6"/>
      <c r="L5" s="167" t="s">
        <v>2</v>
      </c>
      <c r="M5" s="167"/>
      <c r="N5" s="167"/>
      <c r="O5" s="167"/>
      <c r="P5" s="167"/>
      <c r="Q5" s="7"/>
      <c r="R5" s="171" t="s">
        <v>3</v>
      </c>
      <c r="S5" s="171"/>
      <c r="T5" s="171"/>
      <c r="U5" s="21"/>
      <c r="V5" s="167" t="s">
        <v>2</v>
      </c>
      <c r="W5" s="167"/>
      <c r="X5" s="167"/>
      <c r="Y5" s="167"/>
      <c r="Z5" s="167"/>
      <c r="AA5" s="7"/>
      <c r="AB5" s="171" t="s">
        <v>3</v>
      </c>
      <c r="AC5" s="171"/>
      <c r="AD5" s="171"/>
      <c r="AE5" s="21"/>
      <c r="AF5" s="167" t="s">
        <v>2</v>
      </c>
      <c r="AG5" s="167"/>
      <c r="AH5" s="167"/>
      <c r="AI5" s="167"/>
      <c r="AJ5" s="167"/>
      <c r="AK5" s="7"/>
      <c r="AL5" s="171" t="s">
        <v>3</v>
      </c>
      <c r="AM5" s="171"/>
      <c r="AN5" s="171"/>
      <c r="AO5" s="21"/>
      <c r="AP5" s="167" t="s">
        <v>2</v>
      </c>
      <c r="AQ5" s="167"/>
      <c r="AR5" s="167"/>
      <c r="AS5" s="167"/>
      <c r="AT5" s="167"/>
      <c r="AU5" s="7"/>
      <c r="AV5" s="171" t="s">
        <v>3</v>
      </c>
      <c r="AW5" s="171"/>
      <c r="AX5" s="171"/>
      <c r="AY5" s="21"/>
      <c r="AZ5" s="167" t="s">
        <v>2</v>
      </c>
      <c r="BA5" s="167"/>
      <c r="BB5" s="167"/>
      <c r="BC5" s="167"/>
      <c r="BD5" s="167"/>
      <c r="BE5" s="7"/>
      <c r="BF5" s="171" t="s">
        <v>3</v>
      </c>
      <c r="BG5" s="171"/>
      <c r="BH5" s="171"/>
      <c r="BI5" s="21"/>
      <c r="BJ5" s="167" t="s">
        <v>2</v>
      </c>
      <c r="BK5" s="167"/>
      <c r="BL5" s="167"/>
      <c r="BM5" s="167"/>
      <c r="BN5" s="167"/>
      <c r="BO5" s="7"/>
      <c r="BP5" s="171" t="s">
        <v>3</v>
      </c>
      <c r="BQ5" s="171"/>
      <c r="BR5" s="171"/>
      <c r="BS5" s="21"/>
      <c r="BT5" s="167" t="s">
        <v>2</v>
      </c>
      <c r="BU5" s="167"/>
      <c r="BV5" s="167"/>
      <c r="BW5" s="167"/>
      <c r="BX5" s="167"/>
      <c r="BY5" s="7"/>
      <c r="BZ5" s="183" t="s">
        <v>3</v>
      </c>
      <c r="CA5" s="183"/>
      <c r="CB5" s="183"/>
      <c r="CC5" s="21"/>
      <c r="CD5" s="167" t="s">
        <v>2</v>
      </c>
      <c r="CE5" s="167"/>
      <c r="CF5" s="167"/>
      <c r="CG5" s="167"/>
      <c r="CH5" s="167"/>
      <c r="CI5" s="7"/>
      <c r="CJ5" s="183" t="s">
        <v>3</v>
      </c>
      <c r="CK5" s="183"/>
      <c r="CL5" s="183"/>
      <c r="CM5" s="21"/>
      <c r="CN5" s="167" t="s">
        <v>2</v>
      </c>
      <c r="CO5" s="167"/>
      <c r="CP5" s="167"/>
      <c r="CQ5" s="167"/>
      <c r="CR5" s="167"/>
      <c r="CS5" s="7"/>
      <c r="CT5" s="171" t="s">
        <v>3</v>
      </c>
      <c r="CU5" s="171"/>
      <c r="CV5" s="171"/>
      <c r="CW5" s="21"/>
      <c r="CX5" s="167" t="s">
        <v>2</v>
      </c>
      <c r="CY5" s="167"/>
      <c r="CZ5" s="167"/>
      <c r="DA5" s="167"/>
      <c r="DB5" s="167"/>
      <c r="DC5" s="7"/>
      <c r="DD5" s="171" t="s">
        <v>3</v>
      </c>
      <c r="DE5" s="171"/>
      <c r="DF5" s="171"/>
      <c r="DG5" s="21"/>
      <c r="DH5" s="167" t="s">
        <v>2</v>
      </c>
      <c r="DI5" s="167"/>
      <c r="DJ5" s="167"/>
      <c r="DK5" s="167"/>
      <c r="DL5" s="167"/>
      <c r="DM5" s="7"/>
      <c r="DN5" s="171" t="s">
        <v>3</v>
      </c>
      <c r="DO5" s="171"/>
      <c r="DP5" s="171"/>
    </row>
    <row r="6" spans="2:123">
      <c r="B6" s="223" t="s">
        <v>4</v>
      </c>
      <c r="C6" s="224"/>
      <c r="D6" s="224"/>
      <c r="E6" s="61"/>
      <c r="F6" s="11">
        <v>2483.17</v>
      </c>
      <c r="G6" s="8"/>
      <c r="H6" s="220" t="s">
        <v>26</v>
      </c>
      <c r="I6" s="220"/>
      <c r="J6" s="58" t="s">
        <v>60</v>
      </c>
      <c r="K6" s="6"/>
      <c r="L6" s="223" t="s">
        <v>4</v>
      </c>
      <c r="M6" s="224"/>
      <c r="N6" s="224"/>
      <c r="O6" s="61"/>
      <c r="P6" s="11">
        <f>J41</f>
        <v>4845.5200000000004</v>
      </c>
      <c r="Q6" s="8"/>
      <c r="R6" s="220" t="s">
        <v>26</v>
      </c>
      <c r="S6" s="220"/>
      <c r="T6" s="58" t="s">
        <v>60</v>
      </c>
      <c r="U6" s="21"/>
      <c r="V6" s="223" t="s">
        <v>4</v>
      </c>
      <c r="W6" s="224"/>
      <c r="X6" s="224"/>
      <c r="Y6" s="61"/>
      <c r="Z6" s="11">
        <f>T41</f>
        <v>3561.7300000000005</v>
      </c>
      <c r="AA6" s="8"/>
      <c r="AB6" s="220" t="s">
        <v>26</v>
      </c>
      <c r="AC6" s="220"/>
      <c r="AD6" s="58" t="s">
        <v>60</v>
      </c>
      <c r="AE6" s="21"/>
      <c r="AF6" s="223" t="s">
        <v>4</v>
      </c>
      <c r="AG6" s="224"/>
      <c r="AH6" s="224"/>
      <c r="AI6" s="61"/>
      <c r="AJ6" s="11">
        <f>AD41</f>
        <v>2292.34</v>
      </c>
      <c r="AK6" s="8"/>
      <c r="AL6" s="220" t="s">
        <v>26</v>
      </c>
      <c r="AM6" s="220"/>
      <c r="AN6" s="58" t="s">
        <v>60</v>
      </c>
      <c r="AO6" s="21"/>
      <c r="AP6" s="223" t="s">
        <v>4</v>
      </c>
      <c r="AQ6" s="224"/>
      <c r="AR6" s="224"/>
      <c r="AS6" s="61"/>
      <c r="AT6" s="11">
        <f>AN41</f>
        <v>783.61999999999989</v>
      </c>
      <c r="AU6" s="8"/>
      <c r="AV6" s="220" t="s">
        <v>26</v>
      </c>
      <c r="AW6" s="220"/>
      <c r="AX6" s="58" t="s">
        <v>60</v>
      </c>
      <c r="AY6" s="21"/>
      <c r="AZ6" s="223" t="s">
        <v>4</v>
      </c>
      <c r="BA6" s="224"/>
      <c r="BB6" s="224"/>
      <c r="BC6" s="61"/>
      <c r="BD6" s="11">
        <f>AX41</f>
        <v>390.82999999999993</v>
      </c>
      <c r="BE6" s="8"/>
      <c r="BF6" s="220" t="s">
        <v>26</v>
      </c>
      <c r="BG6" s="220"/>
      <c r="BH6" s="58" t="s">
        <v>60</v>
      </c>
      <c r="BI6" s="21"/>
      <c r="BJ6" s="223" t="s">
        <v>4</v>
      </c>
      <c r="BK6" s="224"/>
      <c r="BL6" s="224"/>
      <c r="BM6" s="61"/>
      <c r="BN6" s="11">
        <f>BH41</f>
        <v>208.82999999999993</v>
      </c>
      <c r="BO6" s="8"/>
      <c r="BP6" s="220" t="s">
        <v>26</v>
      </c>
      <c r="BQ6" s="220"/>
      <c r="BR6" s="58" t="s">
        <v>60</v>
      </c>
      <c r="BS6" s="21"/>
      <c r="BT6" s="223" t="s">
        <v>4</v>
      </c>
      <c r="BU6" s="224"/>
      <c r="BV6" s="224"/>
      <c r="BW6" s="61"/>
      <c r="BX6" s="11">
        <f>BR41</f>
        <v>208.82999999999993</v>
      </c>
      <c r="BY6" s="8"/>
      <c r="BZ6" s="220" t="s">
        <v>26</v>
      </c>
      <c r="CA6" s="220"/>
      <c r="CB6" s="58" t="s">
        <v>60</v>
      </c>
      <c r="CC6" s="21"/>
      <c r="CD6" s="223" t="s">
        <v>4</v>
      </c>
      <c r="CE6" s="224"/>
      <c r="CF6" s="224"/>
      <c r="CG6" s="61"/>
      <c r="CH6" s="11">
        <f>CB41</f>
        <v>208.82999999999993</v>
      </c>
      <c r="CI6" s="8"/>
      <c r="CJ6" s="220" t="s">
        <v>26</v>
      </c>
      <c r="CK6" s="220"/>
      <c r="CL6" s="58" t="s">
        <v>60</v>
      </c>
      <c r="CM6" s="21"/>
      <c r="CN6" s="223" t="s">
        <v>4</v>
      </c>
      <c r="CO6" s="224"/>
      <c r="CP6" s="224"/>
      <c r="CQ6" s="61"/>
      <c r="CR6" s="11">
        <f>CL41</f>
        <v>208.82999999999993</v>
      </c>
      <c r="CS6" s="8"/>
      <c r="CT6" s="220" t="s">
        <v>26</v>
      </c>
      <c r="CU6" s="220"/>
      <c r="CV6" s="58" t="s">
        <v>60</v>
      </c>
      <c r="CW6" s="21"/>
      <c r="CX6" s="223" t="s">
        <v>4</v>
      </c>
      <c r="CY6" s="224"/>
      <c r="CZ6" s="224"/>
      <c r="DA6" s="61"/>
      <c r="DB6" s="11">
        <f>CV41</f>
        <v>208.82999999999993</v>
      </c>
      <c r="DC6" s="8"/>
      <c r="DD6" s="220" t="s">
        <v>26</v>
      </c>
      <c r="DE6" s="220"/>
      <c r="DF6" s="58" t="s">
        <v>60</v>
      </c>
      <c r="DG6" s="21"/>
      <c r="DH6" s="223" t="s">
        <v>4</v>
      </c>
      <c r="DI6" s="224"/>
      <c r="DJ6" s="224"/>
      <c r="DK6" s="61"/>
      <c r="DL6" s="11">
        <f>DF41</f>
        <v>208.82999999999993</v>
      </c>
      <c r="DM6" s="8"/>
      <c r="DN6" s="220" t="s">
        <v>26</v>
      </c>
      <c r="DO6" s="220"/>
      <c r="DP6" s="58" t="s">
        <v>60</v>
      </c>
    </row>
    <row r="7" spans="2:123">
      <c r="B7" s="221" t="s">
        <v>38</v>
      </c>
      <c r="C7" s="222"/>
      <c r="D7" s="222"/>
      <c r="E7" s="59"/>
      <c r="F7" s="37">
        <v>0</v>
      </c>
      <c r="G7" s="9"/>
      <c r="H7" s="17" t="s">
        <v>5</v>
      </c>
      <c r="I7" s="22">
        <v>71</v>
      </c>
      <c r="J7" s="22" t="s">
        <v>61</v>
      </c>
      <c r="K7" s="1"/>
      <c r="L7" s="221" t="s">
        <v>38</v>
      </c>
      <c r="M7" s="222"/>
      <c r="N7" s="222"/>
      <c r="O7" s="59"/>
      <c r="P7" s="37">
        <v>0</v>
      </c>
      <c r="Q7" s="9"/>
      <c r="R7" s="17" t="s">
        <v>5</v>
      </c>
      <c r="S7" s="22">
        <v>75.599999999999994</v>
      </c>
      <c r="T7" s="22" t="s">
        <v>61</v>
      </c>
      <c r="U7" s="21"/>
      <c r="V7" s="221" t="s">
        <v>38</v>
      </c>
      <c r="W7" s="222"/>
      <c r="X7" s="222"/>
      <c r="Y7" s="59"/>
      <c r="Z7" s="37">
        <v>0</v>
      </c>
      <c r="AA7" s="9"/>
      <c r="AB7" s="17" t="s">
        <v>5</v>
      </c>
      <c r="AC7" s="22">
        <v>75.599999999999994</v>
      </c>
      <c r="AD7" s="22" t="s">
        <v>61</v>
      </c>
      <c r="AE7" s="21"/>
      <c r="AF7" s="221" t="s">
        <v>38</v>
      </c>
      <c r="AG7" s="222"/>
      <c r="AH7" s="222"/>
      <c r="AI7" s="59"/>
      <c r="AJ7" s="37">
        <f>491.1+258.9</f>
        <v>750</v>
      </c>
      <c r="AK7" s="9"/>
      <c r="AL7" s="17" t="s">
        <v>5</v>
      </c>
      <c r="AM7" s="22">
        <v>75.599999999999994</v>
      </c>
      <c r="AN7" s="22" t="s">
        <v>61</v>
      </c>
      <c r="AO7" s="21"/>
      <c r="AP7" s="221" t="s">
        <v>38</v>
      </c>
      <c r="AQ7" s="222"/>
      <c r="AR7" s="222"/>
      <c r="AS7" s="59"/>
      <c r="AT7" s="37">
        <f>100+250+150+210</f>
        <v>710</v>
      </c>
      <c r="AU7" s="9"/>
      <c r="AV7" s="17" t="s">
        <v>5</v>
      </c>
      <c r="AW7" s="22">
        <v>75.599999999999994</v>
      </c>
      <c r="AX7" s="22" t="s">
        <v>61</v>
      </c>
      <c r="AY7" s="21"/>
      <c r="AZ7" s="221" t="s">
        <v>38</v>
      </c>
      <c r="BA7" s="222"/>
      <c r="BB7" s="222"/>
      <c r="BC7" s="59"/>
      <c r="BD7" s="37">
        <v>2200</v>
      </c>
      <c r="BE7" s="9"/>
      <c r="BF7" s="17" t="s">
        <v>5</v>
      </c>
      <c r="BG7" s="22">
        <v>75.599999999999994</v>
      </c>
      <c r="BH7" s="22" t="s">
        <v>62</v>
      </c>
      <c r="BI7" s="21"/>
      <c r="BJ7" s="221" t="s">
        <v>38</v>
      </c>
      <c r="BK7" s="222"/>
      <c r="BL7" s="222"/>
      <c r="BM7" s="59"/>
      <c r="BN7" s="37">
        <v>0</v>
      </c>
      <c r="BO7" s="9"/>
      <c r="BP7" s="17" t="s">
        <v>5</v>
      </c>
      <c r="BQ7" s="22">
        <v>75.599999999999994</v>
      </c>
      <c r="BR7" s="22" t="s">
        <v>62</v>
      </c>
      <c r="BS7" s="21"/>
      <c r="BT7" s="221" t="s">
        <v>38</v>
      </c>
      <c r="BU7" s="222"/>
      <c r="BV7" s="222"/>
      <c r="BW7" s="59"/>
      <c r="BX7" s="37">
        <v>0</v>
      </c>
      <c r="BY7" s="9"/>
      <c r="BZ7" s="17" t="s">
        <v>5</v>
      </c>
      <c r="CA7" s="22">
        <v>75.599999999999994</v>
      </c>
      <c r="CB7" s="22" t="s">
        <v>62</v>
      </c>
      <c r="CC7" s="21"/>
      <c r="CD7" s="221" t="s">
        <v>38</v>
      </c>
      <c r="CE7" s="222"/>
      <c r="CF7" s="222"/>
      <c r="CG7" s="59"/>
      <c r="CH7" s="37">
        <v>0</v>
      </c>
      <c r="CI7" s="9"/>
      <c r="CJ7" s="17" t="s">
        <v>5</v>
      </c>
      <c r="CK7" s="22">
        <v>75.599999999999994</v>
      </c>
      <c r="CL7" s="22" t="s">
        <v>62</v>
      </c>
      <c r="CM7" s="21"/>
      <c r="CN7" s="221" t="s">
        <v>38</v>
      </c>
      <c r="CO7" s="222"/>
      <c r="CP7" s="222"/>
      <c r="CQ7" s="59"/>
      <c r="CR7" s="37">
        <v>0</v>
      </c>
      <c r="CS7" s="9"/>
      <c r="CT7" s="17" t="s">
        <v>5</v>
      </c>
      <c r="CU7" s="22">
        <v>75.599999999999994</v>
      </c>
      <c r="CV7" s="22" t="s">
        <v>62</v>
      </c>
      <c r="CW7" s="21"/>
      <c r="CX7" s="221" t="s">
        <v>38</v>
      </c>
      <c r="CY7" s="222"/>
      <c r="CZ7" s="222"/>
      <c r="DA7" s="59"/>
      <c r="DB7" s="37">
        <v>0</v>
      </c>
      <c r="DC7" s="9"/>
      <c r="DD7" s="17" t="s">
        <v>5</v>
      </c>
      <c r="DE7" s="22">
        <v>75.599999999999994</v>
      </c>
      <c r="DF7" s="22" t="s">
        <v>62</v>
      </c>
      <c r="DG7" s="21"/>
      <c r="DH7" s="221" t="s">
        <v>38</v>
      </c>
      <c r="DI7" s="222"/>
      <c r="DJ7" s="222"/>
      <c r="DK7" s="59"/>
      <c r="DL7" s="37">
        <v>0</v>
      </c>
      <c r="DM7" s="9"/>
      <c r="DN7" s="17" t="s">
        <v>5</v>
      </c>
      <c r="DO7" s="22">
        <v>75.599999999999994</v>
      </c>
      <c r="DP7" s="22" t="s">
        <v>62</v>
      </c>
    </row>
    <row r="8" spans="2:123">
      <c r="B8" s="12" t="s">
        <v>0</v>
      </c>
      <c r="C8" s="10" t="s">
        <v>1</v>
      </c>
      <c r="D8" s="10" t="s">
        <v>25</v>
      </c>
      <c r="E8" s="60" t="s">
        <v>39</v>
      </c>
      <c r="F8" s="60" t="s">
        <v>60</v>
      </c>
      <c r="G8" s="9"/>
      <c r="H8" s="17" t="s">
        <v>27</v>
      </c>
      <c r="I8" s="22">
        <f>76.09+172.7+248.27+500</f>
        <v>997.06</v>
      </c>
      <c r="J8" s="22" t="s">
        <v>61</v>
      </c>
      <c r="K8" s="1"/>
      <c r="L8" s="12" t="s">
        <v>0</v>
      </c>
      <c r="M8" s="10" t="s">
        <v>1</v>
      </c>
      <c r="N8" s="10" t="s">
        <v>25</v>
      </c>
      <c r="O8" s="60" t="s">
        <v>39</v>
      </c>
      <c r="P8" s="60" t="s">
        <v>60</v>
      </c>
      <c r="Q8" s="9"/>
      <c r="R8" s="17" t="s">
        <v>27</v>
      </c>
      <c r="S8" s="22">
        <v>260</v>
      </c>
      <c r="T8" s="22" t="s">
        <v>61</v>
      </c>
      <c r="U8" s="21"/>
      <c r="V8" s="12" t="s">
        <v>0</v>
      </c>
      <c r="W8" s="10" t="s">
        <v>1</v>
      </c>
      <c r="X8" s="10" t="s">
        <v>25</v>
      </c>
      <c r="Y8" s="60" t="s">
        <v>39</v>
      </c>
      <c r="Z8" s="60" t="s">
        <v>60</v>
      </c>
      <c r="AA8" s="9"/>
      <c r="AB8" s="17" t="s">
        <v>27</v>
      </c>
      <c r="AC8" s="22">
        <v>335</v>
      </c>
      <c r="AD8" s="22" t="s">
        <v>61</v>
      </c>
      <c r="AE8" s="21"/>
      <c r="AF8" s="12" t="s">
        <v>0</v>
      </c>
      <c r="AG8" s="10" t="s">
        <v>1</v>
      </c>
      <c r="AH8" s="10" t="s">
        <v>25</v>
      </c>
      <c r="AI8" s="60" t="s">
        <v>39</v>
      </c>
      <c r="AJ8" s="60" t="s">
        <v>60</v>
      </c>
      <c r="AK8" s="9"/>
      <c r="AL8" s="17" t="s">
        <v>27</v>
      </c>
      <c r="AM8" s="22">
        <v>225</v>
      </c>
      <c r="AN8" s="22" t="s">
        <v>61</v>
      </c>
      <c r="AO8" s="21"/>
      <c r="AP8" s="12" t="s">
        <v>0</v>
      </c>
      <c r="AQ8" s="10" t="s">
        <v>1</v>
      </c>
      <c r="AR8" s="10" t="s">
        <v>25</v>
      </c>
      <c r="AS8" s="60" t="s">
        <v>39</v>
      </c>
      <c r="AT8" s="60" t="s">
        <v>60</v>
      </c>
      <c r="AU8" s="9"/>
      <c r="AV8" s="17" t="s">
        <v>27</v>
      </c>
      <c r="AW8" s="22">
        <v>327</v>
      </c>
      <c r="AX8" s="22" t="s">
        <v>62</v>
      </c>
      <c r="AY8" s="21"/>
      <c r="AZ8" s="12" t="s">
        <v>0</v>
      </c>
      <c r="BA8" s="10" t="s">
        <v>1</v>
      </c>
      <c r="BB8" s="10" t="s">
        <v>25</v>
      </c>
      <c r="BC8" s="60" t="s">
        <v>39</v>
      </c>
      <c r="BD8" s="60" t="s">
        <v>60</v>
      </c>
      <c r="BE8" s="9"/>
      <c r="BF8" s="17" t="s">
        <v>27</v>
      </c>
      <c r="BG8" s="22">
        <v>400</v>
      </c>
      <c r="BH8" s="22" t="s">
        <v>61</v>
      </c>
      <c r="BI8" s="21"/>
      <c r="BJ8" s="12" t="s">
        <v>0</v>
      </c>
      <c r="BK8" s="10" t="s">
        <v>1</v>
      </c>
      <c r="BL8" s="10" t="s">
        <v>25</v>
      </c>
      <c r="BM8" s="60" t="s">
        <v>39</v>
      </c>
      <c r="BN8" s="60" t="s">
        <v>60</v>
      </c>
      <c r="BO8" s="9"/>
      <c r="BP8" s="17" t="s">
        <v>27</v>
      </c>
      <c r="BQ8" s="22">
        <v>0</v>
      </c>
      <c r="BR8" s="22" t="s">
        <v>62</v>
      </c>
      <c r="BS8" s="21"/>
      <c r="BT8" s="12" t="s">
        <v>0</v>
      </c>
      <c r="BU8" s="10" t="s">
        <v>1</v>
      </c>
      <c r="BV8" s="10" t="s">
        <v>25</v>
      </c>
      <c r="BW8" s="60" t="s">
        <v>39</v>
      </c>
      <c r="BX8" s="60" t="s">
        <v>60</v>
      </c>
      <c r="BY8" s="9"/>
      <c r="BZ8" s="17" t="s">
        <v>27</v>
      </c>
      <c r="CA8" s="22">
        <v>0</v>
      </c>
      <c r="CB8" s="22" t="s">
        <v>62</v>
      </c>
      <c r="CC8" s="21"/>
      <c r="CD8" s="12" t="s">
        <v>0</v>
      </c>
      <c r="CE8" s="10" t="s">
        <v>1</v>
      </c>
      <c r="CF8" s="10" t="s">
        <v>25</v>
      </c>
      <c r="CG8" s="60" t="s">
        <v>39</v>
      </c>
      <c r="CH8" s="60" t="s">
        <v>60</v>
      </c>
      <c r="CI8" s="9"/>
      <c r="CJ8" s="17" t="s">
        <v>27</v>
      </c>
      <c r="CK8" s="22">
        <v>0</v>
      </c>
      <c r="CL8" s="22" t="s">
        <v>62</v>
      </c>
      <c r="CM8" s="21"/>
      <c r="CN8" s="12" t="s">
        <v>0</v>
      </c>
      <c r="CO8" s="10" t="s">
        <v>1</v>
      </c>
      <c r="CP8" s="10" t="s">
        <v>25</v>
      </c>
      <c r="CQ8" s="60" t="s">
        <v>39</v>
      </c>
      <c r="CR8" s="60" t="s">
        <v>60</v>
      </c>
      <c r="CS8" s="9"/>
      <c r="CT8" s="17" t="s">
        <v>27</v>
      </c>
      <c r="CU8" s="22">
        <v>0</v>
      </c>
      <c r="CV8" s="22" t="s">
        <v>62</v>
      </c>
      <c r="CW8" s="21"/>
      <c r="CX8" s="12" t="s">
        <v>0</v>
      </c>
      <c r="CY8" s="10" t="s">
        <v>1</v>
      </c>
      <c r="CZ8" s="10" t="s">
        <v>25</v>
      </c>
      <c r="DA8" s="60" t="s">
        <v>39</v>
      </c>
      <c r="DB8" s="60" t="s">
        <v>60</v>
      </c>
      <c r="DC8" s="9"/>
      <c r="DD8" s="17" t="s">
        <v>27</v>
      </c>
      <c r="DE8" s="22">
        <v>0</v>
      </c>
      <c r="DF8" s="22" t="s">
        <v>62</v>
      </c>
      <c r="DG8" s="21"/>
      <c r="DH8" s="12" t="s">
        <v>0</v>
      </c>
      <c r="DI8" s="10" t="s">
        <v>1</v>
      </c>
      <c r="DJ8" s="10" t="s">
        <v>25</v>
      </c>
      <c r="DK8" s="60" t="s">
        <v>39</v>
      </c>
      <c r="DL8" s="60" t="s">
        <v>60</v>
      </c>
      <c r="DM8" s="9"/>
      <c r="DN8" s="17" t="s">
        <v>27</v>
      </c>
      <c r="DO8" s="22">
        <v>0</v>
      </c>
      <c r="DP8" s="22" t="s">
        <v>62</v>
      </c>
    </row>
    <row r="9" spans="2:123">
      <c r="B9" s="76">
        <v>45294</v>
      </c>
      <c r="C9" s="76" t="s">
        <v>56</v>
      </c>
      <c r="D9" s="76" t="s">
        <v>57</v>
      </c>
      <c r="E9" s="73">
        <v>902.5</v>
      </c>
      <c r="F9" s="91" t="s">
        <v>61</v>
      </c>
      <c r="G9" s="9"/>
      <c r="H9" s="17" t="s">
        <v>44</v>
      </c>
      <c r="I9" s="22">
        <v>58</v>
      </c>
      <c r="J9" s="22" t="s">
        <v>61</v>
      </c>
      <c r="K9" s="1"/>
      <c r="L9" s="14">
        <v>45336</v>
      </c>
      <c r="M9" s="17" t="s">
        <v>72</v>
      </c>
      <c r="N9" s="17" t="s">
        <v>48</v>
      </c>
      <c r="O9" s="22">
        <v>311.7</v>
      </c>
      <c r="P9" s="91" t="s">
        <v>61</v>
      </c>
      <c r="Q9" s="9"/>
      <c r="R9" s="17" t="s">
        <v>44</v>
      </c>
      <c r="S9" s="22">
        <v>58</v>
      </c>
      <c r="T9" s="22" t="s">
        <v>61</v>
      </c>
      <c r="U9" s="21"/>
      <c r="V9" s="14">
        <v>45362</v>
      </c>
      <c r="W9" s="17" t="s">
        <v>72</v>
      </c>
      <c r="X9" s="17" t="s">
        <v>48</v>
      </c>
      <c r="Y9" s="22">
        <v>311.7</v>
      </c>
      <c r="Z9" s="91" t="s">
        <v>61</v>
      </c>
      <c r="AA9" s="9"/>
      <c r="AB9" s="17" t="s">
        <v>44</v>
      </c>
      <c r="AC9" s="22">
        <v>58</v>
      </c>
      <c r="AD9" s="22" t="s">
        <v>61</v>
      </c>
      <c r="AE9" s="21"/>
      <c r="AF9" s="76">
        <v>45393</v>
      </c>
      <c r="AG9" s="17" t="s">
        <v>72</v>
      </c>
      <c r="AH9" s="17" t="s">
        <v>48</v>
      </c>
      <c r="AI9" s="22">
        <v>311.7</v>
      </c>
      <c r="AJ9" s="91" t="s">
        <v>61</v>
      </c>
      <c r="AK9" s="9"/>
      <c r="AL9" s="17" t="s">
        <v>44</v>
      </c>
      <c r="AM9" s="22">
        <v>58</v>
      </c>
      <c r="AN9" s="22" t="s">
        <v>61</v>
      </c>
      <c r="AO9" s="21"/>
      <c r="AP9" s="76"/>
      <c r="AQ9" s="17" t="s">
        <v>72</v>
      </c>
      <c r="AR9" s="17" t="s">
        <v>48</v>
      </c>
      <c r="AS9" s="22">
        <v>311.7</v>
      </c>
      <c r="AT9" s="91" t="s">
        <v>62</v>
      </c>
      <c r="AU9" s="9"/>
      <c r="AV9" s="17" t="s">
        <v>44</v>
      </c>
      <c r="AW9" s="22">
        <v>58</v>
      </c>
      <c r="AX9" s="22" t="s">
        <v>61</v>
      </c>
      <c r="AY9" s="21"/>
      <c r="AZ9" s="14">
        <v>45466</v>
      </c>
      <c r="BA9" s="76" t="s">
        <v>192</v>
      </c>
      <c r="BB9" s="14" t="s">
        <v>127</v>
      </c>
      <c r="BC9" s="22">
        <v>206.3</v>
      </c>
      <c r="BD9" s="91" t="s">
        <v>62</v>
      </c>
      <c r="BE9" s="9"/>
      <c r="BF9" s="17" t="s">
        <v>44</v>
      </c>
      <c r="BG9" s="22">
        <v>58</v>
      </c>
      <c r="BH9" s="22" t="s">
        <v>62</v>
      </c>
      <c r="BI9" s="21"/>
      <c r="BJ9" s="76"/>
      <c r="BK9" s="17"/>
      <c r="BL9" s="17"/>
      <c r="BM9" s="22">
        <v>0</v>
      </c>
      <c r="BN9" s="91" t="s">
        <v>62</v>
      </c>
      <c r="BO9" s="9"/>
      <c r="BP9" s="17" t="s">
        <v>44</v>
      </c>
      <c r="BQ9" s="22">
        <v>58</v>
      </c>
      <c r="BR9" s="22" t="s">
        <v>62</v>
      </c>
      <c r="BS9" s="21"/>
      <c r="BT9" s="76"/>
      <c r="BU9" s="17"/>
      <c r="BV9" s="17"/>
      <c r="BW9" s="22">
        <v>0</v>
      </c>
      <c r="BX9" s="91" t="s">
        <v>62</v>
      </c>
      <c r="BY9" s="9"/>
      <c r="BZ9" s="17" t="s">
        <v>44</v>
      </c>
      <c r="CA9" s="22">
        <v>58</v>
      </c>
      <c r="CB9" s="22" t="s">
        <v>62</v>
      </c>
      <c r="CC9" s="21"/>
      <c r="CD9" s="76"/>
      <c r="CE9" s="17"/>
      <c r="CF9" s="17"/>
      <c r="CG9" s="22">
        <v>0</v>
      </c>
      <c r="CH9" s="91" t="s">
        <v>62</v>
      </c>
      <c r="CI9" s="9"/>
      <c r="CJ9" s="17" t="s">
        <v>44</v>
      </c>
      <c r="CK9" s="22">
        <v>58</v>
      </c>
      <c r="CL9" s="22" t="s">
        <v>62</v>
      </c>
      <c r="CM9" s="21"/>
      <c r="CN9" s="76"/>
      <c r="CO9" s="17"/>
      <c r="CP9" s="17"/>
      <c r="CQ9" s="22">
        <v>0</v>
      </c>
      <c r="CR9" s="91" t="s">
        <v>62</v>
      </c>
      <c r="CS9" s="9"/>
      <c r="CT9" s="17" t="s">
        <v>44</v>
      </c>
      <c r="CU9" s="22">
        <v>58</v>
      </c>
      <c r="CV9" s="22" t="s">
        <v>62</v>
      </c>
      <c r="CW9" s="21"/>
      <c r="CX9" s="76"/>
      <c r="CY9" s="17"/>
      <c r="CZ9" s="17"/>
      <c r="DA9" s="22">
        <v>0</v>
      </c>
      <c r="DB9" s="91" t="s">
        <v>62</v>
      </c>
      <c r="DC9" s="9"/>
      <c r="DD9" s="17" t="s">
        <v>44</v>
      </c>
      <c r="DE9" s="22">
        <v>58</v>
      </c>
      <c r="DF9" s="22" t="s">
        <v>62</v>
      </c>
      <c r="DG9" s="21"/>
      <c r="DH9" s="76"/>
      <c r="DI9" s="17"/>
      <c r="DJ9" s="17"/>
      <c r="DK9" s="22">
        <v>0</v>
      </c>
      <c r="DL9" s="91" t="s">
        <v>62</v>
      </c>
      <c r="DM9" s="9"/>
      <c r="DN9" s="17" t="s">
        <v>44</v>
      </c>
      <c r="DO9" s="22">
        <v>58</v>
      </c>
      <c r="DP9" s="22" t="s">
        <v>62</v>
      </c>
    </row>
    <row r="10" spans="2:123">
      <c r="B10" s="14">
        <v>45306</v>
      </c>
      <c r="C10" s="17" t="s">
        <v>63</v>
      </c>
      <c r="D10" s="17" t="s">
        <v>64</v>
      </c>
      <c r="E10" s="22">
        <v>1800</v>
      </c>
      <c r="F10" s="22" t="s">
        <v>61</v>
      </c>
      <c r="G10" s="9"/>
      <c r="H10" s="17"/>
      <c r="I10" s="22">
        <v>0</v>
      </c>
      <c r="J10" s="22"/>
      <c r="K10" s="1"/>
      <c r="L10" s="14">
        <v>45351</v>
      </c>
      <c r="M10" s="17" t="s">
        <v>81</v>
      </c>
      <c r="N10" s="17" t="s">
        <v>68</v>
      </c>
      <c r="O10" s="22">
        <v>720</v>
      </c>
      <c r="P10" s="22" t="s">
        <v>61</v>
      </c>
      <c r="Q10" s="9"/>
      <c r="R10" s="17"/>
      <c r="S10" s="22">
        <v>0</v>
      </c>
      <c r="T10" s="22"/>
      <c r="U10" s="21"/>
      <c r="V10" s="14">
        <v>45362</v>
      </c>
      <c r="W10" s="17" t="s">
        <v>93</v>
      </c>
      <c r="X10" s="17" t="s">
        <v>84</v>
      </c>
      <c r="Y10" s="22">
        <v>345</v>
      </c>
      <c r="Z10" s="22" t="s">
        <v>61</v>
      </c>
      <c r="AA10" s="9"/>
      <c r="AB10" s="17"/>
      <c r="AC10" s="22">
        <v>0</v>
      </c>
      <c r="AD10" s="22"/>
      <c r="AE10" s="21"/>
      <c r="AF10" s="14"/>
      <c r="AG10" s="17" t="s">
        <v>101</v>
      </c>
      <c r="AH10" s="17" t="s">
        <v>100</v>
      </c>
      <c r="AI10" s="22">
        <v>321</v>
      </c>
      <c r="AJ10" s="22"/>
      <c r="AK10" s="9"/>
      <c r="AL10" s="17"/>
      <c r="AM10" s="22">
        <v>0</v>
      </c>
      <c r="AN10" s="22"/>
      <c r="AO10" s="21"/>
      <c r="AP10" s="14"/>
      <c r="AQ10" s="39"/>
      <c r="AR10" s="39"/>
      <c r="AS10" s="39"/>
      <c r="AT10" s="22"/>
      <c r="AU10" s="9"/>
      <c r="AV10" s="17"/>
      <c r="AW10" s="22">
        <v>0</v>
      </c>
      <c r="AX10" s="22"/>
      <c r="AY10" s="21"/>
      <c r="AZ10" s="14">
        <v>45446</v>
      </c>
      <c r="BA10" s="111" t="s">
        <v>86</v>
      </c>
      <c r="BB10" s="148" t="s">
        <v>84</v>
      </c>
      <c r="BC10" s="22">
        <v>163</v>
      </c>
      <c r="BD10" s="22" t="s">
        <v>61</v>
      </c>
      <c r="BE10" s="9"/>
      <c r="BF10" s="17"/>
      <c r="BG10" s="22">
        <v>0</v>
      </c>
      <c r="BH10" s="22"/>
      <c r="BI10" s="21"/>
      <c r="BJ10" s="14"/>
      <c r="BK10" s="17"/>
      <c r="BL10" s="17"/>
      <c r="BM10" s="22">
        <v>0</v>
      </c>
      <c r="BN10" s="22"/>
      <c r="BO10" s="9"/>
      <c r="BP10" s="17"/>
      <c r="BQ10" s="22">
        <v>0</v>
      </c>
      <c r="BR10" s="22"/>
      <c r="BS10" s="21"/>
      <c r="BT10" s="14"/>
      <c r="BU10" s="17"/>
      <c r="BV10" s="17"/>
      <c r="BW10" s="22">
        <v>0</v>
      </c>
      <c r="BX10" s="22"/>
      <c r="BY10" s="9"/>
      <c r="BZ10" s="17"/>
      <c r="CA10" s="22">
        <v>0</v>
      </c>
      <c r="CB10" s="22"/>
      <c r="CC10" s="21"/>
      <c r="CD10" s="14"/>
      <c r="CE10" s="17"/>
      <c r="CF10" s="17"/>
      <c r="CG10" s="22">
        <v>0</v>
      </c>
      <c r="CH10" s="22"/>
      <c r="CI10" s="9"/>
      <c r="CJ10" s="17"/>
      <c r="CK10" s="22">
        <v>0</v>
      </c>
      <c r="CL10" s="22"/>
      <c r="CM10" s="21"/>
      <c r="CN10" s="14"/>
      <c r="CO10" s="17"/>
      <c r="CP10" s="17"/>
      <c r="CQ10" s="22">
        <v>0</v>
      </c>
      <c r="CR10" s="22"/>
      <c r="CS10" s="9"/>
      <c r="CT10" s="17"/>
      <c r="CU10" s="22">
        <v>0</v>
      </c>
      <c r="CV10" s="22"/>
      <c r="CW10" s="21"/>
      <c r="CX10" s="14"/>
      <c r="CY10" s="17"/>
      <c r="CZ10" s="17"/>
      <c r="DA10" s="22">
        <v>0</v>
      </c>
      <c r="DB10" s="22"/>
      <c r="DC10" s="9"/>
      <c r="DD10" s="17"/>
      <c r="DE10" s="22">
        <v>0</v>
      </c>
      <c r="DF10" s="22"/>
      <c r="DG10" s="21"/>
      <c r="DH10" s="14"/>
      <c r="DI10" s="17"/>
      <c r="DJ10" s="17"/>
      <c r="DK10" s="22">
        <v>0</v>
      </c>
      <c r="DL10" s="22"/>
      <c r="DM10" s="9"/>
      <c r="DN10" s="17"/>
      <c r="DO10" s="22">
        <v>0</v>
      </c>
      <c r="DP10" s="22"/>
    </row>
    <row r="11" spans="2:123">
      <c r="B11" s="14">
        <v>45306</v>
      </c>
      <c r="C11" s="17" t="s">
        <v>65</v>
      </c>
      <c r="D11" s="17" t="s">
        <v>66</v>
      </c>
      <c r="E11" s="22">
        <v>420</v>
      </c>
      <c r="F11" s="22" t="s">
        <v>61</v>
      </c>
      <c r="G11" s="9"/>
      <c r="H11" s="172" t="s">
        <v>42</v>
      </c>
      <c r="I11" s="172"/>
      <c r="J11" s="79">
        <f>SUMIF(J7:J10,"Pago",I7:I10)</f>
        <v>1126.06</v>
      </c>
      <c r="K11" s="1"/>
      <c r="L11" s="14">
        <v>45330</v>
      </c>
      <c r="M11" s="17" t="s">
        <v>82</v>
      </c>
      <c r="N11" s="17" t="s">
        <v>80</v>
      </c>
      <c r="O11" s="22">
        <v>450</v>
      </c>
      <c r="P11" s="22" t="s">
        <v>61</v>
      </c>
      <c r="Q11" s="9"/>
      <c r="R11" s="172" t="s">
        <v>42</v>
      </c>
      <c r="S11" s="172"/>
      <c r="T11" s="79">
        <f>SUMIF(T7:T10,"Pago",S7:S10)</f>
        <v>393.6</v>
      </c>
      <c r="U11" s="21"/>
      <c r="V11" s="14">
        <v>45362</v>
      </c>
      <c r="W11" s="17" t="s">
        <v>94</v>
      </c>
      <c r="X11" s="17" t="s">
        <v>95</v>
      </c>
      <c r="Y11" s="22">
        <v>300</v>
      </c>
      <c r="Z11" s="22" t="s">
        <v>61</v>
      </c>
      <c r="AA11" s="9"/>
      <c r="AB11" s="172" t="s">
        <v>42</v>
      </c>
      <c r="AC11" s="172"/>
      <c r="AD11" s="79">
        <f>SUMIF(AD7:AD10,"Pago",AC7:AC10)</f>
        <v>468.6</v>
      </c>
      <c r="AE11" s="21"/>
      <c r="AF11" s="14">
        <v>45391</v>
      </c>
      <c r="AG11" s="17" t="s">
        <v>102</v>
      </c>
      <c r="AH11" s="17" t="s">
        <v>103</v>
      </c>
      <c r="AI11" s="22">
        <v>25</v>
      </c>
      <c r="AJ11" s="22" t="s">
        <v>61</v>
      </c>
      <c r="AK11" s="9"/>
      <c r="AL11" s="186" t="s">
        <v>42</v>
      </c>
      <c r="AM11" s="187"/>
      <c r="AN11" s="79">
        <f>SUMIF(AN7:AN10,"Pago",AM7:AM10)</f>
        <v>358.6</v>
      </c>
      <c r="AO11" s="21"/>
      <c r="AP11" s="14"/>
      <c r="AQ11" s="100"/>
      <c r="AR11" s="100"/>
      <c r="AS11" s="22"/>
      <c r="AT11" s="22"/>
      <c r="AU11" s="9"/>
      <c r="AV11" s="172" t="s">
        <v>42</v>
      </c>
      <c r="AW11" s="172"/>
      <c r="AX11" s="79">
        <f>SUMIF(AX7:AX10,"Pago",AW7:AW10)</f>
        <v>133.6</v>
      </c>
      <c r="AY11" s="21"/>
      <c r="AZ11" s="14"/>
      <c r="BA11" s="100" t="s">
        <v>101</v>
      </c>
      <c r="BB11" s="148" t="s">
        <v>100</v>
      </c>
      <c r="BC11" s="22">
        <v>321</v>
      </c>
      <c r="BD11" s="22" t="s">
        <v>62</v>
      </c>
      <c r="BE11" s="9"/>
      <c r="BF11" s="172" t="s">
        <v>42</v>
      </c>
      <c r="BG11" s="172"/>
      <c r="BH11" s="79">
        <f>SUMIF(BH7:BH10,"Pago",BG7:BG10)</f>
        <v>400</v>
      </c>
      <c r="BI11" s="21"/>
      <c r="BJ11" s="14"/>
      <c r="BK11" s="17"/>
      <c r="BL11" s="17"/>
      <c r="BM11" s="22">
        <v>0</v>
      </c>
      <c r="BN11" s="22"/>
      <c r="BO11" s="9"/>
      <c r="BP11" s="172" t="s">
        <v>42</v>
      </c>
      <c r="BQ11" s="172"/>
      <c r="BR11" s="79">
        <f>SUMIF(BR7:BR10,"Pago",BQ7:BQ10)</f>
        <v>0</v>
      </c>
      <c r="BS11" s="21"/>
      <c r="BT11" s="14"/>
      <c r="BU11" s="17"/>
      <c r="BV11" s="17"/>
      <c r="BW11" s="22">
        <v>0</v>
      </c>
      <c r="BX11" s="22"/>
      <c r="BY11" s="9"/>
      <c r="BZ11" s="172" t="s">
        <v>42</v>
      </c>
      <c r="CA11" s="172"/>
      <c r="CB11" s="79">
        <f>SUMIF(CB7:CB10,"Pago",CA7:CA10)</f>
        <v>0</v>
      </c>
      <c r="CC11" s="21"/>
      <c r="CD11" s="14"/>
      <c r="CE11" s="17"/>
      <c r="CF11" s="17"/>
      <c r="CG11" s="22">
        <v>0</v>
      </c>
      <c r="CH11" s="22"/>
      <c r="CI11" s="9"/>
      <c r="CJ11" s="172" t="s">
        <v>42</v>
      </c>
      <c r="CK11" s="172"/>
      <c r="CL11" s="79">
        <f>SUMIF(CL7:CL10,"Pago",CK7:CK10)</f>
        <v>0</v>
      </c>
      <c r="CM11" s="21"/>
      <c r="CN11" s="14"/>
      <c r="CO11" s="17"/>
      <c r="CP11" s="17"/>
      <c r="CQ11" s="22">
        <v>0</v>
      </c>
      <c r="CR11" s="22"/>
      <c r="CS11" s="9"/>
      <c r="CT11" s="172" t="s">
        <v>42</v>
      </c>
      <c r="CU11" s="172"/>
      <c r="CV11" s="79">
        <f>SUMIF(CV7:CV10,"Pago",CU7:CU10)</f>
        <v>0</v>
      </c>
      <c r="CW11" s="21"/>
      <c r="CX11" s="14"/>
      <c r="CY11" s="17"/>
      <c r="CZ11" s="17"/>
      <c r="DA11" s="22">
        <v>0</v>
      </c>
      <c r="DB11" s="22"/>
      <c r="DC11" s="9"/>
      <c r="DD11" s="172" t="s">
        <v>42</v>
      </c>
      <c r="DE11" s="172"/>
      <c r="DF11" s="79">
        <f>SUMIF(DF7:DF10,"Pago",DE7:DE10)</f>
        <v>0</v>
      </c>
      <c r="DG11" s="21"/>
      <c r="DH11" s="14"/>
      <c r="DI11" s="17"/>
      <c r="DJ11" s="17"/>
      <c r="DK11" s="22">
        <v>0</v>
      </c>
      <c r="DL11" s="22"/>
      <c r="DM11" s="9"/>
      <c r="DN11" s="172" t="s">
        <v>42</v>
      </c>
      <c r="DO11" s="172"/>
      <c r="DP11" s="79">
        <f>SUMIF(DP7:DP10,"Pago",DO7:DO10)</f>
        <v>0</v>
      </c>
    </row>
    <row r="12" spans="2:123">
      <c r="B12" s="14">
        <v>45301</v>
      </c>
      <c r="C12" s="17" t="s">
        <v>67</v>
      </c>
      <c r="D12" s="17" t="s">
        <v>48</v>
      </c>
      <c r="E12" s="22">
        <v>311.7</v>
      </c>
      <c r="F12" s="22" t="s">
        <v>61</v>
      </c>
      <c r="G12" s="23"/>
      <c r="H12" s="173" t="s">
        <v>8</v>
      </c>
      <c r="I12" s="173"/>
      <c r="J12" s="173"/>
      <c r="K12" s="2"/>
      <c r="L12" s="14">
        <v>45348</v>
      </c>
      <c r="M12" s="17" t="s">
        <v>86</v>
      </c>
      <c r="N12" s="17" t="s">
        <v>84</v>
      </c>
      <c r="O12" s="22">
        <v>190</v>
      </c>
      <c r="P12" s="22" t="s">
        <v>61</v>
      </c>
      <c r="Q12" s="23"/>
      <c r="R12" s="173" t="s">
        <v>8</v>
      </c>
      <c r="S12" s="173"/>
      <c r="T12" s="173"/>
      <c r="U12" s="21"/>
      <c r="V12" s="14">
        <v>45369</v>
      </c>
      <c r="W12" s="17" t="s">
        <v>98</v>
      </c>
      <c r="X12" s="17" t="s">
        <v>76</v>
      </c>
      <c r="Y12" s="22">
        <v>1200</v>
      </c>
      <c r="Z12" s="22" t="s">
        <v>61</v>
      </c>
      <c r="AA12" s="23"/>
      <c r="AB12" s="173" t="s">
        <v>8</v>
      </c>
      <c r="AC12" s="173"/>
      <c r="AD12" s="173"/>
      <c r="AE12" s="21"/>
      <c r="AF12" s="14"/>
      <c r="AG12" s="17" t="s">
        <v>104</v>
      </c>
      <c r="AH12" s="17" t="s">
        <v>105</v>
      </c>
      <c r="AI12" s="22">
        <v>240</v>
      </c>
      <c r="AJ12" s="22"/>
      <c r="AK12" s="23"/>
      <c r="AL12" s="188" t="s">
        <v>8</v>
      </c>
      <c r="AM12" s="189"/>
      <c r="AN12" s="189"/>
      <c r="AO12" s="21"/>
      <c r="AP12" s="14">
        <v>45439</v>
      </c>
      <c r="AQ12" s="100" t="s">
        <v>112</v>
      </c>
      <c r="AR12" s="100" t="s">
        <v>111</v>
      </c>
      <c r="AS12" s="22">
        <v>125</v>
      </c>
      <c r="AT12" s="22" t="s">
        <v>61</v>
      </c>
      <c r="AU12" s="23"/>
      <c r="AV12" s="173" t="s">
        <v>8</v>
      </c>
      <c r="AW12" s="173"/>
      <c r="AX12" s="173"/>
      <c r="AY12" s="21"/>
      <c r="AZ12" s="14"/>
      <c r="BA12" s="17" t="s">
        <v>199</v>
      </c>
      <c r="BB12" s="148" t="s">
        <v>116</v>
      </c>
      <c r="BC12" s="22">
        <v>360</v>
      </c>
      <c r="BD12" s="22" t="s">
        <v>62</v>
      </c>
      <c r="BE12" s="23"/>
      <c r="BF12" s="173" t="s">
        <v>8</v>
      </c>
      <c r="BG12" s="173"/>
      <c r="BH12" s="173"/>
      <c r="BI12" s="21"/>
      <c r="BJ12" s="14"/>
      <c r="BK12" s="17"/>
      <c r="BL12" s="17"/>
      <c r="BM12" s="22">
        <v>0</v>
      </c>
      <c r="BN12" s="22"/>
      <c r="BO12" s="23"/>
      <c r="BP12" s="173" t="s">
        <v>8</v>
      </c>
      <c r="BQ12" s="173"/>
      <c r="BR12" s="173"/>
      <c r="BS12" s="21"/>
      <c r="BT12" s="14"/>
      <c r="BU12" s="17"/>
      <c r="BV12" s="17"/>
      <c r="BW12" s="22">
        <v>0</v>
      </c>
      <c r="BX12" s="22"/>
      <c r="BY12" s="23"/>
      <c r="BZ12" s="173" t="s">
        <v>8</v>
      </c>
      <c r="CA12" s="173"/>
      <c r="CB12" s="173"/>
      <c r="CC12" s="21"/>
      <c r="CD12" s="14"/>
      <c r="CE12" s="17"/>
      <c r="CF12" s="17"/>
      <c r="CG12" s="22">
        <v>0</v>
      </c>
      <c r="CH12" s="22"/>
      <c r="CI12" s="23"/>
      <c r="CJ12" s="173" t="s">
        <v>8</v>
      </c>
      <c r="CK12" s="173"/>
      <c r="CL12" s="173"/>
      <c r="CM12" s="21"/>
      <c r="CN12" s="14"/>
      <c r="CO12" s="17"/>
      <c r="CP12" s="17"/>
      <c r="CQ12" s="22">
        <v>0</v>
      </c>
      <c r="CR12" s="22"/>
      <c r="CS12" s="23"/>
      <c r="CT12" s="173" t="s">
        <v>8</v>
      </c>
      <c r="CU12" s="173"/>
      <c r="CV12" s="173"/>
      <c r="CW12" s="21"/>
      <c r="CX12" s="14"/>
      <c r="CY12" s="17"/>
      <c r="CZ12" s="17"/>
      <c r="DA12" s="22">
        <v>0</v>
      </c>
      <c r="DB12" s="22"/>
      <c r="DC12" s="23"/>
      <c r="DD12" s="173" t="s">
        <v>8</v>
      </c>
      <c r="DE12" s="173"/>
      <c r="DF12" s="173"/>
      <c r="DG12" s="21"/>
      <c r="DH12" s="14"/>
      <c r="DI12" s="17"/>
      <c r="DJ12" s="17"/>
      <c r="DK12" s="22">
        <v>0</v>
      </c>
      <c r="DL12" s="22"/>
      <c r="DM12" s="23"/>
      <c r="DN12" s="173" t="s">
        <v>8</v>
      </c>
      <c r="DO12" s="173"/>
      <c r="DP12" s="173"/>
    </row>
    <row r="13" spans="2:123">
      <c r="B13" s="14"/>
      <c r="C13" s="17"/>
      <c r="D13" s="17"/>
      <c r="E13" s="22"/>
      <c r="F13" s="22"/>
      <c r="G13" s="23"/>
      <c r="H13" s="174" t="s">
        <v>9</v>
      </c>
      <c r="I13" s="174"/>
      <c r="J13" s="26">
        <v>0</v>
      </c>
      <c r="K13" s="2"/>
      <c r="L13" s="14">
        <v>45331</v>
      </c>
      <c r="M13" s="17" t="s">
        <v>87</v>
      </c>
      <c r="N13" s="17" t="s">
        <v>88</v>
      </c>
      <c r="O13" s="22">
        <v>780</v>
      </c>
      <c r="P13" s="22" t="s">
        <v>61</v>
      </c>
      <c r="Q13" s="23"/>
      <c r="R13" s="174" t="s">
        <v>9</v>
      </c>
      <c r="S13" s="174"/>
      <c r="T13" s="26">
        <v>200</v>
      </c>
      <c r="U13" s="21"/>
      <c r="V13" s="14">
        <v>45377</v>
      </c>
      <c r="W13" s="17" t="s">
        <v>99</v>
      </c>
      <c r="X13" s="17" t="s">
        <v>100</v>
      </c>
      <c r="Y13" s="22">
        <v>485</v>
      </c>
      <c r="Z13" s="22" t="s">
        <v>61</v>
      </c>
      <c r="AA13" s="23"/>
      <c r="AB13" s="174" t="s">
        <v>9</v>
      </c>
      <c r="AC13" s="174"/>
      <c r="AD13" s="26">
        <v>100</v>
      </c>
      <c r="AE13" s="21"/>
      <c r="AF13" s="14">
        <v>45404</v>
      </c>
      <c r="AG13" s="17" t="s">
        <v>107</v>
      </c>
      <c r="AH13" s="17" t="s">
        <v>84</v>
      </c>
      <c r="AI13" s="22">
        <v>475</v>
      </c>
      <c r="AJ13" s="22" t="s">
        <v>61</v>
      </c>
      <c r="AK13" s="23"/>
      <c r="AL13" s="190" t="s">
        <v>9</v>
      </c>
      <c r="AM13" s="191"/>
      <c r="AN13" s="26">
        <v>100</v>
      </c>
      <c r="AO13" s="21"/>
      <c r="AP13" s="14">
        <v>45413</v>
      </c>
      <c r="AQ13" s="100" t="s">
        <v>104</v>
      </c>
      <c r="AR13" s="100" t="s">
        <v>105</v>
      </c>
      <c r="AS13" s="22">
        <v>220.44</v>
      </c>
      <c r="AT13" s="22" t="s">
        <v>61</v>
      </c>
      <c r="AU13" s="23"/>
      <c r="AV13" s="174" t="s">
        <v>9</v>
      </c>
      <c r="AW13" s="174"/>
      <c r="AX13" s="26">
        <f>20+20+67</f>
        <v>107</v>
      </c>
      <c r="AY13" s="21"/>
      <c r="AZ13" s="14"/>
      <c r="BA13" s="17"/>
      <c r="BB13" s="148"/>
      <c r="BC13" s="22">
        <v>0</v>
      </c>
      <c r="BD13" s="22"/>
      <c r="BE13" s="23"/>
      <c r="BF13" s="174" t="s">
        <v>9</v>
      </c>
      <c r="BG13" s="174"/>
      <c r="BH13" s="26">
        <v>0</v>
      </c>
      <c r="BI13" s="21"/>
      <c r="BJ13" s="14"/>
      <c r="BK13" s="17"/>
      <c r="BL13" s="17"/>
      <c r="BM13" s="22">
        <v>0</v>
      </c>
      <c r="BN13" s="22"/>
      <c r="BO13" s="23"/>
      <c r="BP13" s="174" t="s">
        <v>9</v>
      </c>
      <c r="BQ13" s="174"/>
      <c r="BR13" s="26">
        <v>0</v>
      </c>
      <c r="BS13" s="21"/>
      <c r="BT13" s="14"/>
      <c r="BU13" s="17"/>
      <c r="BV13" s="17"/>
      <c r="BW13" s="22">
        <v>0</v>
      </c>
      <c r="BX13" s="22"/>
      <c r="BY13" s="23"/>
      <c r="BZ13" s="174" t="s">
        <v>9</v>
      </c>
      <c r="CA13" s="174"/>
      <c r="CB13" s="26">
        <v>0</v>
      </c>
      <c r="CC13" s="21"/>
      <c r="CD13" s="14"/>
      <c r="CE13" s="17"/>
      <c r="CF13" s="17"/>
      <c r="CG13" s="22">
        <v>0</v>
      </c>
      <c r="CH13" s="22"/>
      <c r="CI13" s="23"/>
      <c r="CJ13" s="174" t="s">
        <v>9</v>
      </c>
      <c r="CK13" s="174"/>
      <c r="CL13" s="26">
        <v>0</v>
      </c>
      <c r="CM13" s="21"/>
      <c r="CN13" s="14"/>
      <c r="CO13" s="17"/>
      <c r="CP13" s="17"/>
      <c r="CQ13" s="22">
        <v>0</v>
      </c>
      <c r="CR13" s="22"/>
      <c r="CS13" s="23"/>
      <c r="CT13" s="174" t="s">
        <v>9</v>
      </c>
      <c r="CU13" s="174"/>
      <c r="CV13" s="26">
        <v>0</v>
      </c>
      <c r="CW13" s="21"/>
      <c r="CX13" s="14"/>
      <c r="CY13" s="17"/>
      <c r="CZ13" s="17"/>
      <c r="DA13" s="22">
        <v>0</v>
      </c>
      <c r="DB13" s="22"/>
      <c r="DC13" s="23"/>
      <c r="DD13" s="174" t="s">
        <v>9</v>
      </c>
      <c r="DE13" s="174"/>
      <c r="DF13" s="26">
        <v>0</v>
      </c>
      <c r="DG13" s="21"/>
      <c r="DH13" s="14"/>
      <c r="DI13" s="17"/>
      <c r="DJ13" s="17"/>
      <c r="DK13" s="22">
        <v>0</v>
      </c>
      <c r="DL13" s="22"/>
      <c r="DM13" s="23"/>
      <c r="DN13" s="174" t="s">
        <v>9</v>
      </c>
      <c r="DO13" s="174"/>
      <c r="DP13" s="26">
        <v>0</v>
      </c>
      <c r="DR13" s="40"/>
    </row>
    <row r="14" spans="2:123" ht="15.75" thickBot="1">
      <c r="B14" s="14">
        <v>45306</v>
      </c>
      <c r="C14" s="17" t="s">
        <v>73</v>
      </c>
      <c r="D14" s="17" t="s">
        <v>74</v>
      </c>
      <c r="E14" s="22">
        <v>455</v>
      </c>
      <c r="F14" s="22" t="s">
        <v>61</v>
      </c>
      <c r="G14" s="23"/>
      <c r="H14" s="175" t="s">
        <v>45</v>
      </c>
      <c r="I14" s="175"/>
      <c r="J14" s="27">
        <v>0</v>
      </c>
      <c r="K14" s="2"/>
      <c r="L14" s="14">
        <v>45347</v>
      </c>
      <c r="M14" s="17" t="s">
        <v>91</v>
      </c>
      <c r="N14" s="17" t="s">
        <v>84</v>
      </c>
      <c r="O14" s="22">
        <v>809</v>
      </c>
      <c r="P14" s="22" t="s">
        <v>61</v>
      </c>
      <c r="Q14" s="23"/>
      <c r="R14" s="175" t="s">
        <v>45</v>
      </c>
      <c r="S14" s="175"/>
      <c r="T14" s="27">
        <v>0</v>
      </c>
      <c r="U14" s="21"/>
      <c r="V14" s="14"/>
      <c r="W14" s="17"/>
      <c r="X14" s="17"/>
      <c r="Y14" s="22">
        <v>0</v>
      </c>
      <c r="Z14" s="22"/>
      <c r="AA14" s="23"/>
      <c r="AB14" s="175" t="s">
        <v>92</v>
      </c>
      <c r="AC14" s="175"/>
      <c r="AD14" s="27">
        <v>200</v>
      </c>
      <c r="AE14" s="21"/>
      <c r="AF14" s="14">
        <v>45407</v>
      </c>
      <c r="AG14" s="17" t="s">
        <v>101</v>
      </c>
      <c r="AH14" s="17" t="s">
        <v>108</v>
      </c>
      <c r="AI14" s="22">
        <v>400</v>
      </c>
      <c r="AJ14" s="22" t="s">
        <v>61</v>
      </c>
      <c r="AK14" s="23"/>
      <c r="AL14" s="192" t="s">
        <v>92</v>
      </c>
      <c r="AM14" s="193"/>
      <c r="AN14" s="27">
        <v>50</v>
      </c>
      <c r="AO14" s="21"/>
      <c r="AP14" s="14">
        <v>45432</v>
      </c>
      <c r="AQ14" s="17" t="s">
        <v>113</v>
      </c>
      <c r="AR14" s="17" t="s">
        <v>114</v>
      </c>
      <c r="AS14" s="22">
        <v>325.87</v>
      </c>
      <c r="AT14" s="22" t="s">
        <v>61</v>
      </c>
      <c r="AU14" s="23"/>
      <c r="AV14" s="175" t="s">
        <v>92</v>
      </c>
      <c r="AW14" s="175"/>
      <c r="AX14" s="27">
        <v>0</v>
      </c>
      <c r="AY14" s="21"/>
      <c r="AZ14" s="14"/>
      <c r="BA14" s="17"/>
      <c r="BB14" s="148"/>
      <c r="BC14" s="22">
        <v>0</v>
      </c>
      <c r="BD14" s="22"/>
      <c r="BE14" s="23"/>
      <c r="BF14" s="175" t="s">
        <v>45</v>
      </c>
      <c r="BG14" s="175"/>
      <c r="BH14" s="27">
        <v>0</v>
      </c>
      <c r="BI14" s="21"/>
      <c r="BJ14" s="14"/>
      <c r="BK14" s="17"/>
      <c r="BL14" s="17"/>
      <c r="BM14" s="22">
        <v>0</v>
      </c>
      <c r="BN14" s="22"/>
      <c r="BO14" s="23"/>
      <c r="BP14" s="175" t="s">
        <v>45</v>
      </c>
      <c r="BQ14" s="175"/>
      <c r="BR14" s="27">
        <v>0</v>
      </c>
      <c r="BS14" s="21"/>
      <c r="BT14" s="14"/>
      <c r="BU14" s="17"/>
      <c r="BV14" s="17"/>
      <c r="BW14" s="22">
        <v>0</v>
      </c>
      <c r="BX14" s="22"/>
      <c r="BY14" s="23"/>
      <c r="BZ14" s="175" t="s">
        <v>45</v>
      </c>
      <c r="CA14" s="175"/>
      <c r="CB14" s="27">
        <v>0</v>
      </c>
      <c r="CC14" s="21"/>
      <c r="CD14" s="14"/>
      <c r="CE14" s="17"/>
      <c r="CF14" s="17"/>
      <c r="CG14" s="22">
        <v>0</v>
      </c>
      <c r="CH14" s="22"/>
      <c r="CI14" s="23"/>
      <c r="CJ14" s="175" t="s">
        <v>45</v>
      </c>
      <c r="CK14" s="175"/>
      <c r="CL14" s="27">
        <v>0</v>
      </c>
      <c r="CM14" s="21"/>
      <c r="CN14" s="14"/>
      <c r="CO14" s="17"/>
      <c r="CP14" s="17"/>
      <c r="CQ14" s="22">
        <v>0</v>
      </c>
      <c r="CR14" s="22"/>
      <c r="CS14" s="23"/>
      <c r="CT14" s="175" t="s">
        <v>45</v>
      </c>
      <c r="CU14" s="175"/>
      <c r="CV14" s="27">
        <v>0</v>
      </c>
      <c r="CW14" s="21"/>
      <c r="CX14" s="14"/>
      <c r="CY14" s="17"/>
      <c r="CZ14" s="17"/>
      <c r="DA14" s="22">
        <v>0</v>
      </c>
      <c r="DB14" s="22"/>
      <c r="DC14" s="23"/>
      <c r="DD14" s="175" t="s">
        <v>45</v>
      </c>
      <c r="DE14" s="175"/>
      <c r="DF14" s="27">
        <v>0</v>
      </c>
      <c r="DG14" s="21"/>
      <c r="DH14" s="14"/>
      <c r="DI14" s="17"/>
      <c r="DJ14" s="17"/>
      <c r="DK14" s="22">
        <v>0</v>
      </c>
      <c r="DL14" s="22"/>
      <c r="DM14" s="23"/>
      <c r="DN14" s="175" t="s">
        <v>45</v>
      </c>
      <c r="DO14" s="175"/>
      <c r="DP14" s="27">
        <v>0</v>
      </c>
    </row>
    <row r="15" spans="2:123">
      <c r="B15" s="14">
        <v>45314</v>
      </c>
      <c r="C15" s="17" t="s">
        <v>77</v>
      </c>
      <c r="D15" s="17" t="s">
        <v>76</v>
      </c>
      <c r="E15" s="22">
        <v>3468</v>
      </c>
      <c r="F15" s="22" t="s">
        <v>61</v>
      </c>
      <c r="G15" s="23"/>
      <c r="H15" s="176" t="s">
        <v>52</v>
      </c>
      <c r="I15" s="176"/>
      <c r="J15" s="24">
        <v>0</v>
      </c>
      <c r="K15" s="2"/>
      <c r="L15" s="14"/>
      <c r="M15" s="17"/>
      <c r="N15" s="17"/>
      <c r="O15" s="22">
        <v>0</v>
      </c>
      <c r="P15" s="22"/>
      <c r="Q15" s="23"/>
      <c r="R15" s="176" t="s">
        <v>52</v>
      </c>
      <c r="S15" s="176"/>
      <c r="T15" s="24">
        <v>0</v>
      </c>
      <c r="U15" s="21"/>
      <c r="V15" s="14"/>
      <c r="W15" s="17"/>
      <c r="X15" s="17"/>
      <c r="Y15" s="22">
        <v>0</v>
      </c>
      <c r="Z15" s="22"/>
      <c r="AA15" s="23"/>
      <c r="AB15" s="176"/>
      <c r="AC15" s="176"/>
      <c r="AD15" s="24">
        <v>0</v>
      </c>
      <c r="AE15" s="21"/>
      <c r="AF15" s="14">
        <v>45411</v>
      </c>
      <c r="AG15" s="17" t="s">
        <v>110</v>
      </c>
      <c r="AH15" s="17" t="s">
        <v>111</v>
      </c>
      <c r="AI15" s="22">
        <v>125</v>
      </c>
      <c r="AJ15" s="22" t="s">
        <v>61</v>
      </c>
      <c r="AK15" s="23"/>
      <c r="AL15" s="192"/>
      <c r="AM15" s="193"/>
      <c r="AN15" s="24">
        <v>0</v>
      </c>
      <c r="AO15" s="21"/>
      <c r="AP15" s="14">
        <v>45428</v>
      </c>
      <c r="AQ15" s="17" t="s">
        <v>115</v>
      </c>
      <c r="AR15" s="17" t="s">
        <v>116</v>
      </c>
      <c r="AS15" s="22">
        <v>260</v>
      </c>
      <c r="AT15" s="22" t="s">
        <v>61</v>
      </c>
      <c r="AU15" s="23"/>
      <c r="AV15" s="176"/>
      <c r="AW15" s="176"/>
      <c r="AX15" s="24">
        <v>0</v>
      </c>
      <c r="AY15" s="21"/>
      <c r="AZ15" s="14"/>
      <c r="BA15" s="17"/>
      <c r="BB15" s="148"/>
      <c r="BC15" s="22">
        <v>0</v>
      </c>
      <c r="BD15" s="22"/>
      <c r="BE15" s="23"/>
      <c r="BF15" s="176" t="s">
        <v>52</v>
      </c>
      <c r="BG15" s="176"/>
      <c r="BH15" s="24">
        <v>0</v>
      </c>
      <c r="BI15" s="21"/>
      <c r="BJ15" s="14"/>
      <c r="BK15" s="17"/>
      <c r="BL15" s="17"/>
      <c r="BM15" s="22">
        <v>0</v>
      </c>
      <c r="BN15" s="22"/>
      <c r="BO15" s="23"/>
      <c r="BP15" s="176" t="s">
        <v>52</v>
      </c>
      <c r="BQ15" s="176"/>
      <c r="BR15" s="24">
        <v>0</v>
      </c>
      <c r="BS15" s="21"/>
      <c r="BT15" s="14"/>
      <c r="BU15" s="17"/>
      <c r="BV15" s="17"/>
      <c r="BW15" s="22">
        <v>0</v>
      </c>
      <c r="BX15" s="22"/>
      <c r="BY15" s="23"/>
      <c r="BZ15" s="176" t="s">
        <v>52</v>
      </c>
      <c r="CA15" s="176"/>
      <c r="CB15" s="24">
        <v>0</v>
      </c>
      <c r="CC15" s="21"/>
      <c r="CD15" s="14"/>
      <c r="CE15" s="17"/>
      <c r="CF15" s="17"/>
      <c r="CG15" s="22">
        <v>0</v>
      </c>
      <c r="CH15" s="22"/>
      <c r="CI15" s="23"/>
      <c r="CJ15" s="176" t="s">
        <v>52</v>
      </c>
      <c r="CK15" s="176"/>
      <c r="CL15" s="24">
        <v>0</v>
      </c>
      <c r="CM15" s="21"/>
      <c r="CN15" s="14"/>
      <c r="CO15" s="17"/>
      <c r="CP15" s="17"/>
      <c r="CQ15" s="22">
        <v>0</v>
      </c>
      <c r="CR15" s="22"/>
      <c r="CS15" s="23"/>
      <c r="CT15" s="176" t="s">
        <v>52</v>
      </c>
      <c r="CU15" s="176"/>
      <c r="CV15" s="24">
        <v>0</v>
      </c>
      <c r="CW15" s="21"/>
      <c r="CX15" s="14"/>
      <c r="CY15" s="17"/>
      <c r="CZ15" s="17"/>
      <c r="DA15" s="22">
        <v>0</v>
      </c>
      <c r="DB15" s="22"/>
      <c r="DC15" s="23"/>
      <c r="DD15" s="176" t="s">
        <v>52</v>
      </c>
      <c r="DE15" s="176"/>
      <c r="DF15" s="24">
        <v>0</v>
      </c>
      <c r="DG15" s="21"/>
      <c r="DH15" s="14"/>
      <c r="DI15" s="17"/>
      <c r="DJ15" s="17"/>
      <c r="DK15" s="22">
        <v>0</v>
      </c>
      <c r="DL15" s="22"/>
      <c r="DM15" s="23"/>
      <c r="DN15" s="176" t="s">
        <v>52</v>
      </c>
      <c r="DO15" s="176"/>
      <c r="DP15" s="24">
        <v>0</v>
      </c>
      <c r="DR15" s="64" t="s">
        <v>47</v>
      </c>
    </row>
    <row r="16" spans="2:123">
      <c r="B16" s="71">
        <v>45315</v>
      </c>
      <c r="C16" s="71" t="s">
        <v>79</v>
      </c>
      <c r="D16" s="71" t="s">
        <v>80</v>
      </c>
      <c r="E16" s="25">
        <v>450</v>
      </c>
      <c r="F16" s="22" t="s">
        <v>61</v>
      </c>
      <c r="G16" s="23"/>
      <c r="H16" s="176"/>
      <c r="I16" s="176"/>
      <c r="J16" s="24">
        <v>0</v>
      </c>
      <c r="K16" s="3"/>
      <c r="L16" s="71"/>
      <c r="M16" s="71"/>
      <c r="N16" s="71"/>
      <c r="O16" s="25">
        <v>0</v>
      </c>
      <c r="P16" s="22"/>
      <c r="Q16" s="23"/>
      <c r="R16" s="176"/>
      <c r="S16" s="176"/>
      <c r="T16" s="24">
        <v>0</v>
      </c>
      <c r="U16" s="21"/>
      <c r="V16" s="97"/>
      <c r="W16" s="71"/>
      <c r="X16" s="71"/>
      <c r="Y16" s="25">
        <v>0</v>
      </c>
      <c r="Z16" s="22"/>
      <c r="AA16" s="23"/>
      <c r="AB16" s="176"/>
      <c r="AC16" s="176"/>
      <c r="AD16" s="24">
        <v>0</v>
      </c>
      <c r="AE16" s="21"/>
      <c r="AF16" s="71"/>
      <c r="AG16" s="71"/>
      <c r="AH16" s="71"/>
      <c r="AI16" s="25">
        <v>0</v>
      </c>
      <c r="AJ16" s="22"/>
      <c r="AK16" s="23"/>
      <c r="AL16" s="192"/>
      <c r="AM16" s="193"/>
      <c r="AN16" s="24">
        <v>0</v>
      </c>
      <c r="AO16" s="21"/>
      <c r="AP16" s="14"/>
      <c r="AQ16" s="76"/>
      <c r="AR16" s="76"/>
      <c r="AS16" s="25">
        <v>0</v>
      </c>
      <c r="AT16" s="22"/>
      <c r="AU16" s="23"/>
      <c r="AV16" s="176"/>
      <c r="AW16" s="176"/>
      <c r="AX16" s="24">
        <v>0</v>
      </c>
      <c r="AY16" s="21"/>
      <c r="AZ16" s="97"/>
      <c r="BA16" s="71"/>
      <c r="BB16" s="97"/>
      <c r="BC16" s="25">
        <v>0</v>
      </c>
      <c r="BD16" s="22"/>
      <c r="BE16" s="23"/>
      <c r="BF16" s="176"/>
      <c r="BG16" s="176"/>
      <c r="BH16" s="24">
        <v>0</v>
      </c>
      <c r="BI16" s="21"/>
      <c r="BJ16" s="71"/>
      <c r="BK16" s="71"/>
      <c r="BL16" s="71"/>
      <c r="BM16" s="25">
        <v>0</v>
      </c>
      <c r="BN16" s="22"/>
      <c r="BO16" s="23"/>
      <c r="BP16" s="176"/>
      <c r="BQ16" s="176"/>
      <c r="BR16" s="24">
        <v>0</v>
      </c>
      <c r="BS16" s="21"/>
      <c r="BT16" s="71"/>
      <c r="BU16" s="71"/>
      <c r="BV16" s="71"/>
      <c r="BW16" s="25">
        <v>0</v>
      </c>
      <c r="BX16" s="22"/>
      <c r="BY16" s="23"/>
      <c r="BZ16" s="176"/>
      <c r="CA16" s="176"/>
      <c r="CB16" s="24">
        <v>0</v>
      </c>
      <c r="CC16" s="21"/>
      <c r="CD16" s="71"/>
      <c r="CE16" s="71"/>
      <c r="CF16" s="71"/>
      <c r="CG16" s="25">
        <v>0</v>
      </c>
      <c r="CH16" s="22"/>
      <c r="CI16" s="23"/>
      <c r="CJ16" s="176"/>
      <c r="CK16" s="176"/>
      <c r="CL16" s="24">
        <v>0</v>
      </c>
      <c r="CM16" s="21"/>
      <c r="CN16" s="71"/>
      <c r="CO16" s="71"/>
      <c r="CP16" s="71"/>
      <c r="CQ16" s="25">
        <v>0</v>
      </c>
      <c r="CR16" s="22"/>
      <c r="CS16" s="23"/>
      <c r="CT16" s="176"/>
      <c r="CU16" s="176"/>
      <c r="CV16" s="24">
        <v>0</v>
      </c>
      <c r="CW16" s="21"/>
      <c r="CX16" s="71"/>
      <c r="CY16" s="71"/>
      <c r="CZ16" s="71"/>
      <c r="DA16" s="25">
        <v>0</v>
      </c>
      <c r="DB16" s="22"/>
      <c r="DC16" s="23"/>
      <c r="DD16" s="176"/>
      <c r="DE16" s="176"/>
      <c r="DF16" s="24">
        <v>0</v>
      </c>
      <c r="DG16" s="21"/>
      <c r="DH16" s="71"/>
      <c r="DI16" s="71"/>
      <c r="DJ16" s="71"/>
      <c r="DK16" s="25">
        <v>0</v>
      </c>
      <c r="DL16" s="22"/>
      <c r="DM16" s="23"/>
      <c r="DN16" s="176"/>
      <c r="DO16" s="176"/>
      <c r="DP16" s="24">
        <v>0</v>
      </c>
      <c r="DR16" s="65">
        <f>J13+T13+AD13+AN13+AX13+BH13+BR13+CB13+CL13+CV13+DF13+DP13</f>
        <v>507</v>
      </c>
      <c r="DS16" s="40"/>
    </row>
    <row r="17" spans="2:123">
      <c r="B17" s="95">
        <v>45317</v>
      </c>
      <c r="C17" s="39" t="s">
        <v>83</v>
      </c>
      <c r="D17" s="39" t="s">
        <v>84</v>
      </c>
      <c r="E17" s="72">
        <v>445</v>
      </c>
      <c r="F17" s="92" t="s">
        <v>61</v>
      </c>
      <c r="G17" s="23"/>
      <c r="H17" s="172" t="s">
        <v>35</v>
      </c>
      <c r="I17" s="172"/>
      <c r="J17" s="35">
        <f>SUM(J13:J16)</f>
        <v>0</v>
      </c>
      <c r="K17" s="2"/>
      <c r="L17" s="39"/>
      <c r="M17" s="39"/>
      <c r="N17" s="39"/>
      <c r="O17" s="72">
        <v>0</v>
      </c>
      <c r="P17" s="92"/>
      <c r="Q17" s="23"/>
      <c r="R17" s="172" t="s">
        <v>35</v>
      </c>
      <c r="S17" s="172"/>
      <c r="T17" s="35">
        <f>SUM(T13:T16)</f>
        <v>200</v>
      </c>
      <c r="U17" s="21"/>
      <c r="V17" s="98"/>
      <c r="W17" s="39"/>
      <c r="X17" s="39"/>
      <c r="Y17" s="72">
        <v>0</v>
      </c>
      <c r="Z17" s="92"/>
      <c r="AA17" s="23"/>
      <c r="AB17" s="172" t="s">
        <v>35</v>
      </c>
      <c r="AC17" s="172"/>
      <c r="AD17" s="35">
        <f>SUM(AD13:AD16)</f>
        <v>300</v>
      </c>
      <c r="AE17" s="21"/>
      <c r="AF17" s="39"/>
      <c r="AG17" s="39"/>
      <c r="AH17" s="39"/>
      <c r="AI17" s="72">
        <v>0</v>
      </c>
      <c r="AJ17" s="92"/>
      <c r="AK17" s="23"/>
      <c r="AL17" s="186" t="s">
        <v>35</v>
      </c>
      <c r="AM17" s="187"/>
      <c r="AN17" s="35">
        <f>SUM(AN13:AN16)</f>
        <v>150</v>
      </c>
      <c r="AO17" s="21"/>
      <c r="AP17" s="39"/>
      <c r="AQ17" s="39"/>
      <c r="AR17" s="39"/>
      <c r="AS17" s="72">
        <v>0</v>
      </c>
      <c r="AT17" s="92"/>
      <c r="AU17" s="23"/>
      <c r="AV17" s="172" t="s">
        <v>35</v>
      </c>
      <c r="AW17" s="172"/>
      <c r="AX17" s="35">
        <f>SUM(AX13:AX16)</f>
        <v>107</v>
      </c>
      <c r="AY17" s="21"/>
      <c r="AZ17" s="98"/>
      <c r="BA17" s="39"/>
      <c r="BB17" s="98"/>
      <c r="BC17" s="72">
        <v>0</v>
      </c>
      <c r="BD17" s="92"/>
      <c r="BE17" s="23"/>
      <c r="BF17" s="172" t="s">
        <v>35</v>
      </c>
      <c r="BG17" s="172"/>
      <c r="BH17" s="35">
        <f>SUM(BH13:BH16)</f>
        <v>0</v>
      </c>
      <c r="BI17" s="21"/>
      <c r="BJ17" s="39"/>
      <c r="BK17" s="39"/>
      <c r="BL17" s="39"/>
      <c r="BM17" s="72">
        <v>0</v>
      </c>
      <c r="BN17" s="92"/>
      <c r="BO17" s="23"/>
      <c r="BP17" s="172" t="s">
        <v>35</v>
      </c>
      <c r="BQ17" s="172"/>
      <c r="BR17" s="35">
        <f>SUM(BR13:BR16)</f>
        <v>0</v>
      </c>
      <c r="BS17" s="21"/>
      <c r="BT17" s="39"/>
      <c r="BU17" s="39"/>
      <c r="BV17" s="39"/>
      <c r="BW17" s="72">
        <v>0</v>
      </c>
      <c r="BX17" s="92"/>
      <c r="BY17" s="23"/>
      <c r="BZ17" s="172" t="s">
        <v>35</v>
      </c>
      <c r="CA17" s="172"/>
      <c r="CB17" s="35">
        <f>SUM(CB13:CB16)</f>
        <v>0</v>
      </c>
      <c r="CC17" s="21"/>
      <c r="CD17" s="39"/>
      <c r="CE17" s="39"/>
      <c r="CF17" s="39"/>
      <c r="CG17" s="72">
        <v>0</v>
      </c>
      <c r="CH17" s="92"/>
      <c r="CI17" s="23"/>
      <c r="CJ17" s="172" t="s">
        <v>35</v>
      </c>
      <c r="CK17" s="172"/>
      <c r="CL17" s="35">
        <f>SUM(CL13:CL16)</f>
        <v>0</v>
      </c>
      <c r="CM17" s="21"/>
      <c r="CN17" s="39"/>
      <c r="CO17" s="39"/>
      <c r="CP17" s="39"/>
      <c r="CQ17" s="72">
        <v>0</v>
      </c>
      <c r="CR17" s="92"/>
      <c r="CS17" s="23"/>
      <c r="CT17" s="172" t="s">
        <v>35</v>
      </c>
      <c r="CU17" s="172"/>
      <c r="CV17" s="35">
        <f>SUM(CV13:CV16)</f>
        <v>0</v>
      </c>
      <c r="CW17" s="21"/>
      <c r="CX17" s="39"/>
      <c r="CY17" s="39"/>
      <c r="CZ17" s="39"/>
      <c r="DA17" s="72">
        <v>0</v>
      </c>
      <c r="DB17" s="92"/>
      <c r="DC17" s="23"/>
      <c r="DD17" s="172" t="s">
        <v>35</v>
      </c>
      <c r="DE17" s="172"/>
      <c r="DF17" s="35">
        <f>SUM(DF13:DF16)</f>
        <v>0</v>
      </c>
      <c r="DG17" s="21"/>
      <c r="DH17" s="39"/>
      <c r="DI17" s="39"/>
      <c r="DJ17" s="39"/>
      <c r="DK17" s="72">
        <v>0</v>
      </c>
      <c r="DL17" s="92"/>
      <c r="DM17" s="23"/>
      <c r="DN17" s="172" t="s">
        <v>35</v>
      </c>
      <c r="DO17" s="172"/>
      <c r="DP17" s="35">
        <f>SUM(DP13:DP16)</f>
        <v>0</v>
      </c>
      <c r="DR17" s="65">
        <f>J14+T14+AD14+AN14+AX14+BH14+BR14+CB14+CL14+CV14+DF14+DP14</f>
        <v>250</v>
      </c>
    </row>
    <row r="18" spans="2:123">
      <c r="B18" s="14"/>
      <c r="C18" s="17"/>
      <c r="D18" s="17"/>
      <c r="E18" s="24">
        <v>0</v>
      </c>
      <c r="F18" s="24"/>
      <c r="G18" s="23"/>
      <c r="H18" s="173" t="s">
        <v>28</v>
      </c>
      <c r="I18" s="173"/>
      <c r="J18" s="56"/>
      <c r="K18" s="2"/>
      <c r="L18" s="14"/>
      <c r="M18" s="17"/>
      <c r="N18" s="17"/>
      <c r="O18" s="24">
        <v>0</v>
      </c>
      <c r="P18" s="24"/>
      <c r="Q18" s="23"/>
      <c r="R18" s="173" t="s">
        <v>28</v>
      </c>
      <c r="S18" s="173"/>
      <c r="T18" s="56"/>
      <c r="U18" s="21"/>
      <c r="V18" s="14"/>
      <c r="W18" s="17"/>
      <c r="X18" s="17"/>
      <c r="Y18" s="24">
        <v>0</v>
      </c>
      <c r="Z18" s="24"/>
      <c r="AA18" s="23"/>
      <c r="AB18" s="173" t="s">
        <v>28</v>
      </c>
      <c r="AC18" s="173"/>
      <c r="AD18" s="56"/>
      <c r="AE18" s="21"/>
      <c r="AF18" s="14"/>
      <c r="AG18" s="17"/>
      <c r="AH18" s="17"/>
      <c r="AI18" s="24">
        <v>0</v>
      </c>
      <c r="AJ18" s="24"/>
      <c r="AK18" s="23"/>
      <c r="AL18" s="173" t="s">
        <v>28</v>
      </c>
      <c r="AM18" s="173"/>
      <c r="AN18" s="45"/>
      <c r="AO18" s="21"/>
      <c r="AP18" s="14"/>
      <c r="AQ18" s="17"/>
      <c r="AR18" s="17"/>
      <c r="AS18" s="24">
        <v>0</v>
      </c>
      <c r="AT18" s="24"/>
      <c r="AU18" s="23"/>
      <c r="AV18" s="173" t="s">
        <v>28</v>
      </c>
      <c r="AW18" s="173"/>
      <c r="AX18" s="56"/>
      <c r="AY18" s="21"/>
      <c r="AZ18" s="14"/>
      <c r="BA18" s="17"/>
      <c r="BB18" s="148"/>
      <c r="BC18" s="24">
        <v>0</v>
      </c>
      <c r="BD18" s="24"/>
      <c r="BE18" s="23"/>
      <c r="BF18" s="173" t="s">
        <v>28</v>
      </c>
      <c r="BG18" s="173"/>
      <c r="BH18" s="56"/>
      <c r="BI18" s="21"/>
      <c r="BJ18" s="14"/>
      <c r="BK18" s="17"/>
      <c r="BL18" s="17"/>
      <c r="BM18" s="24">
        <v>0</v>
      </c>
      <c r="BN18" s="24"/>
      <c r="BO18" s="23"/>
      <c r="BP18" s="173" t="s">
        <v>28</v>
      </c>
      <c r="BQ18" s="173"/>
      <c r="BR18" s="56"/>
      <c r="BS18" s="21"/>
      <c r="BT18" s="14"/>
      <c r="BU18" s="17"/>
      <c r="BV18" s="17"/>
      <c r="BW18" s="24">
        <v>0</v>
      </c>
      <c r="BX18" s="24"/>
      <c r="BY18" s="23"/>
      <c r="BZ18" s="173" t="s">
        <v>28</v>
      </c>
      <c r="CA18" s="173"/>
      <c r="CB18" s="56"/>
      <c r="CC18" s="21"/>
      <c r="CD18" s="14"/>
      <c r="CE18" s="17"/>
      <c r="CF18" s="17"/>
      <c r="CG18" s="24">
        <v>0</v>
      </c>
      <c r="CH18" s="24"/>
      <c r="CI18" s="23"/>
      <c r="CJ18" s="173" t="s">
        <v>28</v>
      </c>
      <c r="CK18" s="173"/>
      <c r="CL18" s="56"/>
      <c r="CM18" s="21"/>
      <c r="CN18" s="14"/>
      <c r="CO18" s="17"/>
      <c r="CP18" s="17"/>
      <c r="CQ18" s="24">
        <v>0</v>
      </c>
      <c r="CR18" s="24"/>
      <c r="CS18" s="23"/>
      <c r="CT18" s="173" t="s">
        <v>28</v>
      </c>
      <c r="CU18" s="173"/>
      <c r="CV18" s="56"/>
      <c r="CW18" s="21"/>
      <c r="CX18" s="14"/>
      <c r="CY18" s="17"/>
      <c r="CZ18" s="17"/>
      <c r="DA18" s="24">
        <v>0</v>
      </c>
      <c r="DB18" s="24"/>
      <c r="DC18" s="23"/>
      <c r="DD18" s="173" t="s">
        <v>28</v>
      </c>
      <c r="DE18" s="173"/>
      <c r="DF18" s="56"/>
      <c r="DG18" s="21"/>
      <c r="DH18" s="14"/>
      <c r="DI18" s="17"/>
      <c r="DJ18" s="17"/>
      <c r="DK18" s="24">
        <v>0</v>
      </c>
      <c r="DL18" s="24"/>
      <c r="DM18" s="23"/>
      <c r="DN18" s="173" t="s">
        <v>28</v>
      </c>
      <c r="DO18" s="173"/>
      <c r="DP18" s="56"/>
      <c r="DR18" s="66" t="s">
        <v>55</v>
      </c>
    </row>
    <row r="19" spans="2:123" ht="15.75" thickBot="1">
      <c r="B19" s="14"/>
      <c r="C19" s="17"/>
      <c r="D19" s="17"/>
      <c r="E19" s="24">
        <v>0</v>
      </c>
      <c r="F19" s="24"/>
      <c r="G19" s="23"/>
      <c r="H19" s="174" t="s">
        <v>29</v>
      </c>
      <c r="I19" s="174"/>
      <c r="J19" s="26">
        <v>0</v>
      </c>
      <c r="K19" s="2"/>
      <c r="L19" s="14"/>
      <c r="M19" s="17"/>
      <c r="N19" s="17"/>
      <c r="O19" s="24">
        <v>0</v>
      </c>
      <c r="P19" s="24"/>
      <c r="Q19" s="23"/>
      <c r="R19" s="174" t="s">
        <v>29</v>
      </c>
      <c r="S19" s="174"/>
      <c r="T19" s="26">
        <v>0</v>
      </c>
      <c r="U19" s="21"/>
      <c r="V19" s="14"/>
      <c r="W19" s="17"/>
      <c r="X19" s="17"/>
      <c r="Y19" s="24">
        <v>0</v>
      </c>
      <c r="Z19" s="24"/>
      <c r="AA19" s="23"/>
      <c r="AB19" s="174" t="s">
        <v>29</v>
      </c>
      <c r="AC19" s="174"/>
      <c r="AD19" s="26">
        <v>30</v>
      </c>
      <c r="AE19" s="21"/>
      <c r="AF19" s="14"/>
      <c r="AG19" s="17"/>
      <c r="AH19" s="17"/>
      <c r="AI19" s="24">
        <v>0</v>
      </c>
      <c r="AJ19" s="24"/>
      <c r="AK19" s="23"/>
      <c r="AL19" s="190" t="s">
        <v>29</v>
      </c>
      <c r="AM19" s="191"/>
      <c r="AN19" s="26">
        <v>0</v>
      </c>
      <c r="AO19" s="21"/>
      <c r="AP19" s="14"/>
      <c r="AQ19" s="17"/>
      <c r="AR19" s="17"/>
      <c r="AS19" s="24">
        <v>0</v>
      </c>
      <c r="AT19" s="24"/>
      <c r="AU19" s="23"/>
      <c r="AV19" s="174" t="s">
        <v>29</v>
      </c>
      <c r="AW19" s="174"/>
      <c r="AX19" s="26">
        <v>80</v>
      </c>
      <c r="AY19" s="21"/>
      <c r="AZ19" s="14"/>
      <c r="BA19" s="17"/>
      <c r="BB19" s="148"/>
      <c r="BC19" s="24">
        <v>0</v>
      </c>
      <c r="BD19" s="24"/>
      <c r="BE19" s="23"/>
      <c r="BF19" s="174" t="s">
        <v>29</v>
      </c>
      <c r="BG19" s="174"/>
      <c r="BH19" s="26">
        <v>0</v>
      </c>
      <c r="BI19" s="21"/>
      <c r="BJ19" s="14"/>
      <c r="BK19" s="17"/>
      <c r="BL19" s="17"/>
      <c r="BM19" s="24">
        <v>0</v>
      </c>
      <c r="BN19" s="24"/>
      <c r="BO19" s="23"/>
      <c r="BP19" s="174" t="s">
        <v>29</v>
      </c>
      <c r="BQ19" s="174"/>
      <c r="BR19" s="26">
        <v>0</v>
      </c>
      <c r="BS19" s="21"/>
      <c r="BT19" s="14"/>
      <c r="BU19" s="17"/>
      <c r="BV19" s="17"/>
      <c r="BW19" s="24">
        <v>0</v>
      </c>
      <c r="BX19" s="24"/>
      <c r="BY19" s="23"/>
      <c r="BZ19" s="174" t="s">
        <v>29</v>
      </c>
      <c r="CA19" s="174"/>
      <c r="CB19" s="26">
        <v>0</v>
      </c>
      <c r="CC19" s="21"/>
      <c r="CD19" s="14"/>
      <c r="CE19" s="17"/>
      <c r="CF19" s="17"/>
      <c r="CG19" s="24">
        <v>0</v>
      </c>
      <c r="CH19" s="24"/>
      <c r="CI19" s="23"/>
      <c r="CJ19" s="174" t="s">
        <v>29</v>
      </c>
      <c r="CK19" s="174"/>
      <c r="CL19" s="26">
        <v>0</v>
      </c>
      <c r="CM19" s="21"/>
      <c r="CN19" s="14"/>
      <c r="CO19" s="17"/>
      <c r="CP19" s="17"/>
      <c r="CQ19" s="24">
        <v>0</v>
      </c>
      <c r="CR19" s="24"/>
      <c r="CS19" s="23"/>
      <c r="CT19" s="174" t="s">
        <v>29</v>
      </c>
      <c r="CU19" s="174"/>
      <c r="CV19" s="26">
        <v>0</v>
      </c>
      <c r="CW19" s="21"/>
      <c r="CX19" s="14"/>
      <c r="CY19" s="17"/>
      <c r="CZ19" s="17"/>
      <c r="DA19" s="24">
        <v>0</v>
      </c>
      <c r="DB19" s="24"/>
      <c r="DC19" s="23"/>
      <c r="DD19" s="174" t="s">
        <v>29</v>
      </c>
      <c r="DE19" s="174"/>
      <c r="DF19" s="26">
        <v>0</v>
      </c>
      <c r="DG19" s="21"/>
      <c r="DH19" s="14"/>
      <c r="DI19" s="17"/>
      <c r="DJ19" s="17"/>
      <c r="DK19" s="24">
        <v>0</v>
      </c>
      <c r="DL19" s="24"/>
      <c r="DM19" s="23"/>
      <c r="DN19" s="174" t="s">
        <v>29</v>
      </c>
      <c r="DO19" s="174"/>
      <c r="DP19" s="26">
        <v>0</v>
      </c>
      <c r="DR19" s="67">
        <f>DR16+DR17</f>
        <v>757</v>
      </c>
    </row>
    <row r="20" spans="2:123">
      <c r="B20" s="14"/>
      <c r="C20" s="17"/>
      <c r="D20" s="17"/>
      <c r="E20" s="24">
        <v>0</v>
      </c>
      <c r="F20" s="24"/>
      <c r="G20" s="23"/>
      <c r="H20" s="176" t="s">
        <v>46</v>
      </c>
      <c r="I20" s="176"/>
      <c r="J20" s="24">
        <v>0</v>
      </c>
      <c r="K20" s="2"/>
      <c r="L20" s="14"/>
      <c r="M20" s="17"/>
      <c r="N20" s="17"/>
      <c r="O20" s="24">
        <v>0</v>
      </c>
      <c r="P20" s="24"/>
      <c r="Q20" s="23"/>
      <c r="R20" s="176" t="s">
        <v>46</v>
      </c>
      <c r="S20" s="176"/>
      <c r="T20" s="24">
        <v>0</v>
      </c>
      <c r="U20" s="21"/>
      <c r="V20" s="14"/>
      <c r="W20" s="17"/>
      <c r="X20" s="17"/>
      <c r="Y20" s="24">
        <v>0</v>
      </c>
      <c r="Z20" s="24"/>
      <c r="AA20" s="23"/>
      <c r="AB20" s="176" t="s">
        <v>46</v>
      </c>
      <c r="AC20" s="176"/>
      <c r="AD20" s="24">
        <v>0</v>
      </c>
      <c r="AE20" s="21"/>
      <c r="AF20" s="14"/>
      <c r="AG20" s="17"/>
      <c r="AH20" s="17"/>
      <c r="AI20" s="24">
        <v>0</v>
      </c>
      <c r="AJ20" s="24"/>
      <c r="AK20" s="23"/>
      <c r="AL20" s="192" t="s">
        <v>46</v>
      </c>
      <c r="AM20" s="193"/>
      <c r="AN20" s="24">
        <v>0</v>
      </c>
      <c r="AO20" s="21"/>
      <c r="AP20" s="14"/>
      <c r="AQ20" s="17"/>
      <c r="AR20" s="17"/>
      <c r="AS20" s="24">
        <v>0</v>
      </c>
      <c r="AT20" s="24"/>
      <c r="AU20" s="23"/>
      <c r="AV20" s="176" t="s">
        <v>46</v>
      </c>
      <c r="AW20" s="176"/>
      <c r="AX20" s="24">
        <v>0</v>
      </c>
      <c r="AY20" s="21"/>
      <c r="AZ20" s="14"/>
      <c r="BA20" s="17"/>
      <c r="BB20" s="148"/>
      <c r="BC20" s="24">
        <v>0</v>
      </c>
      <c r="BD20" s="24"/>
      <c r="BE20" s="23"/>
      <c r="BF20" s="176" t="s">
        <v>46</v>
      </c>
      <c r="BG20" s="176"/>
      <c r="BH20" s="24">
        <v>0</v>
      </c>
      <c r="BI20" s="21"/>
      <c r="BJ20" s="14"/>
      <c r="BK20" s="17"/>
      <c r="BL20" s="17"/>
      <c r="BM20" s="24">
        <v>0</v>
      </c>
      <c r="BN20" s="24"/>
      <c r="BO20" s="23"/>
      <c r="BP20" s="176" t="s">
        <v>46</v>
      </c>
      <c r="BQ20" s="176"/>
      <c r="BR20" s="24">
        <v>0</v>
      </c>
      <c r="BS20" s="21"/>
      <c r="BT20" s="14"/>
      <c r="BU20" s="17"/>
      <c r="BV20" s="17"/>
      <c r="BW20" s="24">
        <v>0</v>
      </c>
      <c r="BX20" s="24"/>
      <c r="BY20" s="23"/>
      <c r="BZ20" s="176" t="s">
        <v>46</v>
      </c>
      <c r="CA20" s="176"/>
      <c r="CB20" s="24">
        <v>0</v>
      </c>
      <c r="CC20" s="21"/>
      <c r="CD20" s="14"/>
      <c r="CE20" s="17"/>
      <c r="CF20" s="17"/>
      <c r="CG20" s="24">
        <v>0</v>
      </c>
      <c r="CH20" s="24"/>
      <c r="CI20" s="23"/>
      <c r="CJ20" s="176" t="s">
        <v>46</v>
      </c>
      <c r="CK20" s="176"/>
      <c r="CL20" s="24">
        <v>0</v>
      </c>
      <c r="CM20" s="21"/>
      <c r="CN20" s="14"/>
      <c r="CO20" s="17"/>
      <c r="CP20" s="17"/>
      <c r="CQ20" s="24">
        <v>0</v>
      </c>
      <c r="CR20" s="24"/>
      <c r="CS20" s="23"/>
      <c r="CT20" s="176" t="s">
        <v>46</v>
      </c>
      <c r="CU20" s="176"/>
      <c r="CV20" s="24">
        <v>0</v>
      </c>
      <c r="CW20" s="21"/>
      <c r="CX20" s="14"/>
      <c r="CY20" s="17"/>
      <c r="CZ20" s="17"/>
      <c r="DA20" s="24">
        <v>0</v>
      </c>
      <c r="DB20" s="24"/>
      <c r="DC20" s="23"/>
      <c r="DD20" s="176" t="s">
        <v>46</v>
      </c>
      <c r="DE20" s="176"/>
      <c r="DF20" s="24">
        <v>0</v>
      </c>
      <c r="DG20" s="21"/>
      <c r="DH20" s="14"/>
      <c r="DI20" s="17"/>
      <c r="DJ20" s="17"/>
      <c r="DK20" s="24">
        <v>0</v>
      </c>
      <c r="DL20" s="24"/>
      <c r="DM20" s="23"/>
      <c r="DN20" s="176" t="s">
        <v>46</v>
      </c>
      <c r="DO20" s="176"/>
      <c r="DP20" s="24">
        <v>0</v>
      </c>
      <c r="DR20" s="210"/>
      <c r="DS20" s="210"/>
    </row>
    <row r="21" spans="2:123">
      <c r="B21" s="14"/>
      <c r="C21" s="17"/>
      <c r="D21" s="17"/>
      <c r="E21" s="24">
        <v>0</v>
      </c>
      <c r="F21" s="24"/>
      <c r="G21" s="23"/>
      <c r="H21" s="176" t="s">
        <v>30</v>
      </c>
      <c r="I21" s="176"/>
      <c r="J21" s="24">
        <v>0</v>
      </c>
      <c r="K21" s="2"/>
      <c r="L21" s="14"/>
      <c r="M21" s="17"/>
      <c r="N21" s="17"/>
      <c r="O21" s="24">
        <v>0</v>
      </c>
      <c r="P21" s="24"/>
      <c r="Q21" s="23"/>
      <c r="R21" s="176" t="s">
        <v>30</v>
      </c>
      <c r="S21" s="176"/>
      <c r="T21" s="24">
        <v>0</v>
      </c>
      <c r="U21" s="21"/>
      <c r="V21" s="14"/>
      <c r="W21" s="17"/>
      <c r="X21" s="17"/>
      <c r="Y21" s="24">
        <v>0</v>
      </c>
      <c r="Z21" s="24"/>
      <c r="AA21" s="23"/>
      <c r="AB21" s="176" t="s">
        <v>30</v>
      </c>
      <c r="AC21" s="176"/>
      <c r="AD21" s="24">
        <v>0</v>
      </c>
      <c r="AE21" s="21"/>
      <c r="AF21" s="14"/>
      <c r="AG21" s="17"/>
      <c r="AH21" s="17"/>
      <c r="AI21" s="24">
        <v>0</v>
      </c>
      <c r="AJ21" s="24"/>
      <c r="AK21" s="23"/>
      <c r="AL21" s="192" t="s">
        <v>30</v>
      </c>
      <c r="AM21" s="193"/>
      <c r="AN21" s="24">
        <v>0</v>
      </c>
      <c r="AO21" s="21"/>
      <c r="AP21" s="14"/>
      <c r="AQ21" s="17"/>
      <c r="AR21" s="17"/>
      <c r="AS21" s="24">
        <v>0</v>
      </c>
      <c r="AT21" s="24"/>
      <c r="AU21" s="23"/>
      <c r="AV21" s="176" t="s">
        <v>30</v>
      </c>
      <c r="AW21" s="176"/>
      <c r="AX21" s="24">
        <v>0</v>
      </c>
      <c r="AY21" s="21"/>
      <c r="AZ21" s="14"/>
      <c r="BA21" s="17"/>
      <c r="BB21" s="148"/>
      <c r="BC21" s="24">
        <v>0</v>
      </c>
      <c r="BD21" s="24"/>
      <c r="BE21" s="23"/>
      <c r="BF21" s="176" t="s">
        <v>30</v>
      </c>
      <c r="BG21" s="176"/>
      <c r="BH21" s="24">
        <v>0</v>
      </c>
      <c r="BI21" s="21"/>
      <c r="BJ21" s="14"/>
      <c r="BK21" s="17"/>
      <c r="BL21" s="17"/>
      <c r="BM21" s="24">
        <v>0</v>
      </c>
      <c r="BN21" s="24"/>
      <c r="BO21" s="23"/>
      <c r="BP21" s="176" t="s">
        <v>30</v>
      </c>
      <c r="BQ21" s="176"/>
      <c r="BR21" s="24">
        <v>0</v>
      </c>
      <c r="BS21" s="21"/>
      <c r="BT21" s="14"/>
      <c r="BU21" s="17"/>
      <c r="BV21" s="17"/>
      <c r="BW21" s="24">
        <v>0</v>
      </c>
      <c r="BX21" s="24"/>
      <c r="BY21" s="23"/>
      <c r="BZ21" s="176" t="s">
        <v>30</v>
      </c>
      <c r="CA21" s="176"/>
      <c r="CB21" s="24">
        <v>0</v>
      </c>
      <c r="CC21" s="21"/>
      <c r="CD21" s="14"/>
      <c r="CE21" s="17"/>
      <c r="CF21" s="17"/>
      <c r="CG21" s="24">
        <v>0</v>
      </c>
      <c r="CH21" s="24"/>
      <c r="CI21" s="23"/>
      <c r="CJ21" s="176" t="s">
        <v>30</v>
      </c>
      <c r="CK21" s="176"/>
      <c r="CL21" s="24">
        <v>0</v>
      </c>
      <c r="CM21" s="21"/>
      <c r="CN21" s="14"/>
      <c r="CO21" s="17"/>
      <c r="CP21" s="17"/>
      <c r="CQ21" s="24">
        <v>0</v>
      </c>
      <c r="CR21" s="24"/>
      <c r="CS21" s="23"/>
      <c r="CT21" s="176" t="s">
        <v>30</v>
      </c>
      <c r="CU21" s="176"/>
      <c r="CV21" s="24">
        <v>0</v>
      </c>
      <c r="CW21" s="21"/>
      <c r="CX21" s="14"/>
      <c r="CY21" s="17"/>
      <c r="CZ21" s="17"/>
      <c r="DA21" s="24">
        <v>0</v>
      </c>
      <c r="DB21" s="24"/>
      <c r="DC21" s="23"/>
      <c r="DD21" s="176" t="s">
        <v>30</v>
      </c>
      <c r="DE21" s="176"/>
      <c r="DF21" s="24">
        <v>0</v>
      </c>
      <c r="DG21" s="21"/>
      <c r="DH21" s="14"/>
      <c r="DI21" s="17"/>
      <c r="DJ21" s="17"/>
      <c r="DK21" s="24">
        <v>0</v>
      </c>
      <c r="DL21" s="24"/>
      <c r="DM21" s="23"/>
      <c r="DN21" s="176" t="s">
        <v>30</v>
      </c>
      <c r="DO21" s="176"/>
      <c r="DP21" s="24">
        <v>0</v>
      </c>
    </row>
    <row r="22" spans="2:123">
      <c r="B22" s="14"/>
      <c r="C22" s="17"/>
      <c r="D22" s="17"/>
      <c r="E22" s="24">
        <v>0</v>
      </c>
      <c r="F22" s="24"/>
      <c r="G22" s="23"/>
      <c r="H22" s="177" t="s">
        <v>32</v>
      </c>
      <c r="I22" s="177"/>
      <c r="J22" s="28">
        <v>0</v>
      </c>
      <c r="K22" s="2"/>
      <c r="L22" s="14"/>
      <c r="M22" s="17"/>
      <c r="N22" s="17"/>
      <c r="O22" s="24">
        <v>0</v>
      </c>
      <c r="P22" s="24"/>
      <c r="Q22" s="23"/>
      <c r="R22" s="177" t="s">
        <v>32</v>
      </c>
      <c r="S22" s="177"/>
      <c r="T22" s="28">
        <v>0</v>
      </c>
      <c r="U22" s="21"/>
      <c r="V22" s="14"/>
      <c r="W22" s="17"/>
      <c r="X22" s="17"/>
      <c r="Y22" s="24">
        <v>0</v>
      </c>
      <c r="Z22" s="24"/>
      <c r="AA22" s="23"/>
      <c r="AB22" s="177" t="s">
        <v>32</v>
      </c>
      <c r="AC22" s="177"/>
      <c r="AD22" s="28">
        <v>0</v>
      </c>
      <c r="AE22" s="21"/>
      <c r="AF22" s="14"/>
      <c r="AG22" s="17"/>
      <c r="AH22" s="17"/>
      <c r="AI22" s="24">
        <v>0</v>
      </c>
      <c r="AJ22" s="24"/>
      <c r="AK22" s="23"/>
      <c r="AL22" s="194" t="s">
        <v>32</v>
      </c>
      <c r="AM22" s="195"/>
      <c r="AN22" s="28">
        <v>0</v>
      </c>
      <c r="AO22" s="21"/>
      <c r="AP22" s="14"/>
      <c r="AQ22" s="17"/>
      <c r="AR22" s="17"/>
      <c r="AS22" s="24">
        <v>0</v>
      </c>
      <c r="AT22" s="24"/>
      <c r="AU22" s="23"/>
      <c r="AV22" s="177" t="s">
        <v>32</v>
      </c>
      <c r="AW22" s="177"/>
      <c r="AX22" s="28">
        <v>0</v>
      </c>
      <c r="AY22" s="21"/>
      <c r="AZ22" s="14"/>
      <c r="BA22" s="17"/>
      <c r="BB22" s="148"/>
      <c r="BC22" s="24">
        <v>0</v>
      </c>
      <c r="BD22" s="24"/>
      <c r="BE22" s="23"/>
      <c r="BF22" s="177" t="s">
        <v>32</v>
      </c>
      <c r="BG22" s="177"/>
      <c r="BH22" s="28">
        <v>0</v>
      </c>
      <c r="BI22" s="21"/>
      <c r="BJ22" s="14"/>
      <c r="BK22" s="17"/>
      <c r="BL22" s="17"/>
      <c r="BM22" s="24">
        <v>0</v>
      </c>
      <c r="BN22" s="24"/>
      <c r="BO22" s="23"/>
      <c r="BP22" s="177" t="s">
        <v>32</v>
      </c>
      <c r="BQ22" s="177"/>
      <c r="BR22" s="28">
        <v>0</v>
      </c>
      <c r="BS22" s="21"/>
      <c r="BT22" s="14"/>
      <c r="BU22" s="17"/>
      <c r="BV22" s="17"/>
      <c r="BW22" s="24">
        <v>0</v>
      </c>
      <c r="BX22" s="24"/>
      <c r="BY22" s="23"/>
      <c r="BZ22" s="177" t="s">
        <v>32</v>
      </c>
      <c r="CA22" s="177"/>
      <c r="CB22" s="28">
        <v>0</v>
      </c>
      <c r="CC22" s="21"/>
      <c r="CD22" s="14"/>
      <c r="CE22" s="17"/>
      <c r="CF22" s="17"/>
      <c r="CG22" s="24">
        <v>0</v>
      </c>
      <c r="CH22" s="24"/>
      <c r="CI22" s="23"/>
      <c r="CJ22" s="177" t="s">
        <v>32</v>
      </c>
      <c r="CK22" s="177"/>
      <c r="CL22" s="28">
        <v>0</v>
      </c>
      <c r="CM22" s="21"/>
      <c r="CN22" s="14"/>
      <c r="CO22" s="17"/>
      <c r="CP22" s="17"/>
      <c r="CQ22" s="24">
        <v>0</v>
      </c>
      <c r="CR22" s="24"/>
      <c r="CS22" s="23"/>
      <c r="CT22" s="177" t="s">
        <v>32</v>
      </c>
      <c r="CU22" s="177"/>
      <c r="CV22" s="28">
        <v>0</v>
      </c>
      <c r="CW22" s="21"/>
      <c r="CX22" s="14"/>
      <c r="CY22" s="17"/>
      <c r="CZ22" s="17"/>
      <c r="DA22" s="24">
        <v>0</v>
      </c>
      <c r="DB22" s="24"/>
      <c r="DC22" s="23"/>
      <c r="DD22" s="177" t="s">
        <v>32</v>
      </c>
      <c r="DE22" s="177"/>
      <c r="DF22" s="28">
        <v>0</v>
      </c>
      <c r="DG22" s="21"/>
      <c r="DH22" s="14"/>
      <c r="DI22" s="17"/>
      <c r="DJ22" s="17"/>
      <c r="DK22" s="24">
        <v>0</v>
      </c>
      <c r="DL22" s="24"/>
      <c r="DM22" s="23"/>
      <c r="DN22" s="177" t="s">
        <v>32</v>
      </c>
      <c r="DO22" s="177"/>
      <c r="DP22" s="28">
        <v>0</v>
      </c>
    </row>
    <row r="23" spans="2:123">
      <c r="B23" s="14"/>
      <c r="C23" s="17"/>
      <c r="D23" s="17"/>
      <c r="E23" s="24">
        <v>0</v>
      </c>
      <c r="F23" s="24"/>
      <c r="G23" s="23"/>
      <c r="H23" s="178" t="s">
        <v>12</v>
      </c>
      <c r="I23" s="178"/>
      <c r="J23" s="50">
        <v>662</v>
      </c>
      <c r="K23" s="2"/>
      <c r="L23" s="14"/>
      <c r="M23" s="17"/>
      <c r="N23" s="17"/>
      <c r="O23" s="24">
        <v>0</v>
      </c>
      <c r="P23" s="24"/>
      <c r="Q23" s="23"/>
      <c r="R23" s="178" t="s">
        <v>12</v>
      </c>
      <c r="S23" s="178"/>
      <c r="T23" s="50">
        <v>907.69</v>
      </c>
      <c r="U23" s="21"/>
      <c r="V23" s="14"/>
      <c r="W23" s="17"/>
      <c r="X23" s="17"/>
      <c r="Y23" s="24">
        <v>0</v>
      </c>
      <c r="Z23" s="24"/>
      <c r="AA23" s="23"/>
      <c r="AB23" s="178" t="s">
        <v>12</v>
      </c>
      <c r="AC23" s="178"/>
      <c r="AD23" s="50">
        <v>455.52</v>
      </c>
      <c r="AE23" s="21"/>
      <c r="AF23" s="14"/>
      <c r="AG23" s="17"/>
      <c r="AH23" s="17"/>
      <c r="AI23" s="24">
        <v>0</v>
      </c>
      <c r="AJ23" s="24"/>
      <c r="AK23" s="23"/>
      <c r="AL23" s="196" t="s">
        <v>12</v>
      </c>
      <c r="AM23" s="197"/>
      <c r="AN23" s="50">
        <v>83</v>
      </c>
      <c r="AO23" s="21"/>
      <c r="AP23" s="14"/>
      <c r="AQ23" s="17"/>
      <c r="AR23" s="17"/>
      <c r="AS23" s="24">
        <v>0</v>
      </c>
      <c r="AT23" s="24"/>
      <c r="AU23" s="23"/>
      <c r="AV23" s="178" t="s">
        <v>12</v>
      </c>
      <c r="AW23" s="178"/>
      <c r="AX23" s="50">
        <f>165+95+73.5</f>
        <v>333.5</v>
      </c>
      <c r="AY23" s="21"/>
      <c r="AZ23" s="14"/>
      <c r="BA23" s="17"/>
      <c r="BB23" s="148"/>
      <c r="BC23" s="24">
        <v>0</v>
      </c>
      <c r="BD23" s="24"/>
      <c r="BE23" s="23"/>
      <c r="BF23" s="178" t="s">
        <v>12</v>
      </c>
      <c r="BG23" s="178"/>
      <c r="BH23" s="50">
        <f>315+30</f>
        <v>345</v>
      </c>
      <c r="BI23" s="21"/>
      <c r="BJ23" s="14"/>
      <c r="BK23" s="17"/>
      <c r="BL23" s="17"/>
      <c r="BM23" s="24">
        <v>0</v>
      </c>
      <c r="BN23" s="24"/>
      <c r="BO23" s="23"/>
      <c r="BP23" s="178" t="s">
        <v>12</v>
      </c>
      <c r="BQ23" s="178"/>
      <c r="BR23" s="50">
        <v>0</v>
      </c>
      <c r="BS23" s="21"/>
      <c r="BT23" s="14"/>
      <c r="BU23" s="17"/>
      <c r="BV23" s="17"/>
      <c r="BW23" s="24">
        <v>0</v>
      </c>
      <c r="BX23" s="24"/>
      <c r="BY23" s="23"/>
      <c r="BZ23" s="178" t="s">
        <v>12</v>
      </c>
      <c r="CA23" s="178"/>
      <c r="CB23" s="50">
        <v>0</v>
      </c>
      <c r="CC23" s="21"/>
      <c r="CD23" s="14"/>
      <c r="CE23" s="17"/>
      <c r="CF23" s="17"/>
      <c r="CG23" s="24">
        <v>0</v>
      </c>
      <c r="CH23" s="24"/>
      <c r="CI23" s="23"/>
      <c r="CJ23" s="178" t="s">
        <v>12</v>
      </c>
      <c r="CK23" s="178"/>
      <c r="CL23" s="50">
        <v>0</v>
      </c>
      <c r="CM23" s="21"/>
      <c r="CN23" s="14"/>
      <c r="CO23" s="17"/>
      <c r="CP23" s="17"/>
      <c r="CQ23" s="24">
        <v>0</v>
      </c>
      <c r="CR23" s="24"/>
      <c r="CS23" s="23"/>
      <c r="CT23" s="178" t="s">
        <v>12</v>
      </c>
      <c r="CU23" s="178"/>
      <c r="CV23" s="50">
        <v>0</v>
      </c>
      <c r="CW23" s="21"/>
      <c r="CX23" s="14"/>
      <c r="CY23" s="17"/>
      <c r="CZ23" s="17"/>
      <c r="DA23" s="24">
        <v>0</v>
      </c>
      <c r="DB23" s="24"/>
      <c r="DC23" s="23"/>
      <c r="DD23" s="178" t="s">
        <v>12</v>
      </c>
      <c r="DE23" s="178"/>
      <c r="DF23" s="50">
        <v>0</v>
      </c>
      <c r="DG23" s="21"/>
      <c r="DH23" s="14"/>
      <c r="DI23" s="17"/>
      <c r="DJ23" s="17"/>
      <c r="DK23" s="24">
        <v>0</v>
      </c>
      <c r="DL23" s="24"/>
      <c r="DM23" s="23"/>
      <c r="DN23" s="178" t="s">
        <v>12</v>
      </c>
      <c r="DO23" s="178"/>
      <c r="DP23" s="50">
        <v>0</v>
      </c>
    </row>
    <row r="24" spans="2:123">
      <c r="B24" s="14"/>
      <c r="C24" s="17" t="s">
        <v>6</v>
      </c>
      <c r="D24" s="17"/>
      <c r="E24" s="24">
        <v>0</v>
      </c>
      <c r="F24" s="24"/>
      <c r="G24" s="23"/>
      <c r="H24" s="174" t="s">
        <v>43</v>
      </c>
      <c r="I24" s="174"/>
      <c r="J24" s="26">
        <v>0</v>
      </c>
      <c r="K24" s="2"/>
      <c r="L24" s="14"/>
      <c r="M24" s="17" t="s">
        <v>6</v>
      </c>
      <c r="N24" s="17"/>
      <c r="O24" s="24">
        <v>0</v>
      </c>
      <c r="P24" s="24"/>
      <c r="Q24" s="23"/>
      <c r="R24" s="174" t="s">
        <v>43</v>
      </c>
      <c r="S24" s="174"/>
      <c r="T24" s="26">
        <v>0</v>
      </c>
      <c r="U24" s="21"/>
      <c r="V24" s="14"/>
      <c r="W24" s="17" t="s">
        <v>6</v>
      </c>
      <c r="X24" s="17"/>
      <c r="Y24" s="24">
        <v>0</v>
      </c>
      <c r="Z24" s="24"/>
      <c r="AA24" s="23"/>
      <c r="AB24" s="174" t="s">
        <v>96</v>
      </c>
      <c r="AC24" s="174"/>
      <c r="AD24" s="26">
        <v>200</v>
      </c>
      <c r="AE24" s="21"/>
      <c r="AF24" s="14"/>
      <c r="AG24" s="17" t="s">
        <v>6</v>
      </c>
      <c r="AH24" s="17"/>
      <c r="AI24" s="24">
        <v>0</v>
      </c>
      <c r="AJ24" s="24"/>
      <c r="AK24" s="23"/>
      <c r="AL24" s="190" t="s">
        <v>43</v>
      </c>
      <c r="AM24" s="191"/>
      <c r="AN24" s="26">
        <v>0</v>
      </c>
      <c r="AO24" s="21"/>
      <c r="AP24" s="14"/>
      <c r="AQ24" s="17" t="s">
        <v>6</v>
      </c>
      <c r="AR24" s="17"/>
      <c r="AS24" s="24">
        <v>0</v>
      </c>
      <c r="AT24" s="24"/>
      <c r="AU24" s="23"/>
      <c r="AV24" s="174" t="s">
        <v>43</v>
      </c>
      <c r="AW24" s="174"/>
      <c r="AX24" s="26">
        <v>0</v>
      </c>
      <c r="AY24" s="21"/>
      <c r="AZ24" s="14"/>
      <c r="BA24" s="17" t="s">
        <v>6</v>
      </c>
      <c r="BB24" s="148"/>
      <c r="BC24" s="24">
        <v>0</v>
      </c>
      <c r="BD24" s="24"/>
      <c r="BE24" s="23"/>
      <c r="BF24" s="174" t="s">
        <v>43</v>
      </c>
      <c r="BG24" s="174"/>
      <c r="BH24" s="26">
        <v>0</v>
      </c>
      <c r="BI24" s="21"/>
      <c r="BJ24" s="14"/>
      <c r="BK24" s="17" t="s">
        <v>6</v>
      </c>
      <c r="BL24" s="17"/>
      <c r="BM24" s="24">
        <v>0</v>
      </c>
      <c r="BN24" s="24"/>
      <c r="BO24" s="23"/>
      <c r="BP24" s="174" t="s">
        <v>43</v>
      </c>
      <c r="BQ24" s="174"/>
      <c r="BR24" s="26">
        <v>0</v>
      </c>
      <c r="BS24" s="21"/>
      <c r="BT24" s="14"/>
      <c r="BU24" s="17" t="s">
        <v>6</v>
      </c>
      <c r="BV24" s="17"/>
      <c r="BW24" s="24">
        <v>0</v>
      </c>
      <c r="BX24" s="24"/>
      <c r="BY24" s="23"/>
      <c r="BZ24" s="174" t="s">
        <v>43</v>
      </c>
      <c r="CA24" s="174"/>
      <c r="CB24" s="26">
        <v>0</v>
      </c>
      <c r="CC24" s="21"/>
      <c r="CD24" s="14"/>
      <c r="CE24" s="17" t="s">
        <v>6</v>
      </c>
      <c r="CF24" s="17"/>
      <c r="CG24" s="24">
        <v>0</v>
      </c>
      <c r="CH24" s="24"/>
      <c r="CI24" s="23"/>
      <c r="CJ24" s="174" t="s">
        <v>43</v>
      </c>
      <c r="CK24" s="174"/>
      <c r="CL24" s="26">
        <v>0</v>
      </c>
      <c r="CM24" s="21"/>
      <c r="CN24" s="14"/>
      <c r="CO24" s="17" t="s">
        <v>6</v>
      </c>
      <c r="CP24" s="17"/>
      <c r="CQ24" s="24">
        <v>0</v>
      </c>
      <c r="CR24" s="24"/>
      <c r="CS24" s="23"/>
      <c r="CT24" s="174" t="s">
        <v>43</v>
      </c>
      <c r="CU24" s="174"/>
      <c r="CV24" s="26">
        <v>0</v>
      </c>
      <c r="CW24" s="21"/>
      <c r="CX24" s="14"/>
      <c r="CY24" s="17" t="s">
        <v>6</v>
      </c>
      <c r="CZ24" s="17"/>
      <c r="DA24" s="24">
        <v>0</v>
      </c>
      <c r="DB24" s="24"/>
      <c r="DC24" s="23"/>
      <c r="DD24" s="174" t="s">
        <v>43</v>
      </c>
      <c r="DE24" s="174"/>
      <c r="DF24" s="26">
        <v>0</v>
      </c>
      <c r="DG24" s="21"/>
      <c r="DH24" s="14"/>
      <c r="DI24" s="17" t="s">
        <v>6</v>
      </c>
      <c r="DJ24" s="17"/>
      <c r="DK24" s="24">
        <v>0</v>
      </c>
      <c r="DL24" s="24"/>
      <c r="DM24" s="23"/>
      <c r="DN24" s="174" t="s">
        <v>43</v>
      </c>
      <c r="DO24" s="174"/>
      <c r="DP24" s="26">
        <v>0</v>
      </c>
      <c r="DR24" s="40"/>
    </row>
    <row r="25" spans="2:123">
      <c r="B25" s="15" t="s">
        <v>7</v>
      </c>
      <c r="C25" s="15"/>
      <c r="D25" s="15"/>
      <c r="E25" s="24">
        <v>0</v>
      </c>
      <c r="F25" s="24"/>
      <c r="G25" s="23"/>
      <c r="H25" s="176" t="s">
        <v>31</v>
      </c>
      <c r="I25" s="176"/>
      <c r="J25" s="24">
        <v>0</v>
      </c>
      <c r="K25" s="2"/>
      <c r="L25" s="15" t="s">
        <v>7</v>
      </c>
      <c r="M25" s="15"/>
      <c r="N25" s="15"/>
      <c r="O25" s="24">
        <v>0</v>
      </c>
      <c r="P25" s="24"/>
      <c r="Q25" s="23"/>
      <c r="R25" s="176" t="s">
        <v>31</v>
      </c>
      <c r="S25" s="176"/>
      <c r="T25" s="24">
        <v>0</v>
      </c>
      <c r="U25" s="21"/>
      <c r="V25" s="99" t="s">
        <v>7</v>
      </c>
      <c r="W25" s="15"/>
      <c r="X25" s="15"/>
      <c r="Y25" s="24">
        <v>0</v>
      </c>
      <c r="Z25" s="24"/>
      <c r="AA25" s="23"/>
      <c r="AB25" s="176" t="s">
        <v>31</v>
      </c>
      <c r="AC25" s="176"/>
      <c r="AD25" s="24">
        <v>0</v>
      </c>
      <c r="AE25" s="21"/>
      <c r="AF25" s="15" t="s">
        <v>7</v>
      </c>
      <c r="AG25" s="15"/>
      <c r="AH25" s="15"/>
      <c r="AI25" s="24">
        <v>0</v>
      </c>
      <c r="AJ25" s="24"/>
      <c r="AK25" s="23"/>
      <c r="AL25" s="192" t="s">
        <v>89</v>
      </c>
      <c r="AM25" s="193"/>
      <c r="AN25" s="24">
        <f>100+400</f>
        <v>500</v>
      </c>
      <c r="AO25" s="21"/>
      <c r="AP25" s="15" t="s">
        <v>7</v>
      </c>
      <c r="AQ25" s="15"/>
      <c r="AR25" s="15"/>
      <c r="AS25" s="24">
        <v>0</v>
      </c>
      <c r="AT25" s="24"/>
      <c r="AU25" s="23"/>
      <c r="AV25" s="176" t="s">
        <v>31</v>
      </c>
      <c r="AW25" s="176"/>
      <c r="AX25" s="24">
        <v>0</v>
      </c>
      <c r="AY25" s="21"/>
      <c r="AZ25" s="99" t="s">
        <v>7</v>
      </c>
      <c r="BA25" s="15"/>
      <c r="BB25" s="99"/>
      <c r="BC25" s="24">
        <v>0</v>
      </c>
      <c r="BD25" s="24"/>
      <c r="BE25" s="23"/>
      <c r="BF25" s="176" t="s">
        <v>31</v>
      </c>
      <c r="BG25" s="176"/>
      <c r="BH25" s="24">
        <v>0</v>
      </c>
      <c r="BI25" s="21"/>
      <c r="BJ25" s="15" t="s">
        <v>7</v>
      </c>
      <c r="BK25" s="15"/>
      <c r="BL25" s="15"/>
      <c r="BM25" s="24">
        <v>0</v>
      </c>
      <c r="BN25" s="24"/>
      <c r="BO25" s="23"/>
      <c r="BP25" s="176" t="s">
        <v>31</v>
      </c>
      <c r="BQ25" s="176"/>
      <c r="BR25" s="24">
        <v>0</v>
      </c>
      <c r="BS25" s="21"/>
      <c r="BT25" s="15" t="s">
        <v>7</v>
      </c>
      <c r="BU25" s="15"/>
      <c r="BV25" s="15"/>
      <c r="BW25" s="24">
        <v>0</v>
      </c>
      <c r="BX25" s="24"/>
      <c r="BY25" s="23"/>
      <c r="BZ25" s="176" t="s">
        <v>31</v>
      </c>
      <c r="CA25" s="176"/>
      <c r="CB25" s="24">
        <v>0</v>
      </c>
      <c r="CC25" s="21"/>
      <c r="CD25" s="15" t="s">
        <v>7</v>
      </c>
      <c r="CE25" s="15"/>
      <c r="CF25" s="15"/>
      <c r="CG25" s="24">
        <v>0</v>
      </c>
      <c r="CH25" s="24"/>
      <c r="CI25" s="23"/>
      <c r="CJ25" s="176" t="s">
        <v>31</v>
      </c>
      <c r="CK25" s="176"/>
      <c r="CL25" s="24">
        <v>0</v>
      </c>
      <c r="CM25" s="21"/>
      <c r="CN25" s="15" t="s">
        <v>7</v>
      </c>
      <c r="CO25" s="15"/>
      <c r="CP25" s="15"/>
      <c r="CQ25" s="24">
        <v>0</v>
      </c>
      <c r="CR25" s="24"/>
      <c r="CS25" s="23"/>
      <c r="CT25" s="176" t="s">
        <v>31</v>
      </c>
      <c r="CU25" s="176"/>
      <c r="CV25" s="24">
        <v>0</v>
      </c>
      <c r="CW25" s="21"/>
      <c r="CX25" s="15" t="s">
        <v>7</v>
      </c>
      <c r="CY25" s="15"/>
      <c r="CZ25" s="15"/>
      <c r="DA25" s="24">
        <v>0</v>
      </c>
      <c r="DB25" s="24"/>
      <c r="DC25" s="23"/>
      <c r="DD25" s="176" t="s">
        <v>31</v>
      </c>
      <c r="DE25" s="176"/>
      <c r="DF25" s="24">
        <v>0</v>
      </c>
      <c r="DG25" s="21"/>
      <c r="DH25" s="15" t="s">
        <v>7</v>
      </c>
      <c r="DI25" s="15"/>
      <c r="DJ25" s="15"/>
      <c r="DK25" s="24">
        <v>0</v>
      </c>
      <c r="DL25" s="24"/>
      <c r="DM25" s="23"/>
      <c r="DN25" s="176" t="s">
        <v>31</v>
      </c>
      <c r="DO25" s="176"/>
      <c r="DP25" s="24">
        <v>0</v>
      </c>
    </row>
    <row r="26" spans="2:123">
      <c r="B26" s="13" t="s">
        <v>7</v>
      </c>
      <c r="C26" s="13"/>
      <c r="D26" s="13"/>
      <c r="E26" s="25">
        <v>0</v>
      </c>
      <c r="F26" s="22"/>
      <c r="G26" s="23"/>
      <c r="H26" s="176" t="s">
        <v>11</v>
      </c>
      <c r="I26" s="176"/>
      <c r="J26" s="24">
        <v>0</v>
      </c>
      <c r="K26" s="2"/>
      <c r="L26" s="13" t="s">
        <v>7</v>
      </c>
      <c r="M26" s="13"/>
      <c r="N26" s="13"/>
      <c r="O26" s="25">
        <v>0</v>
      </c>
      <c r="P26" s="22"/>
      <c r="Q26" s="23"/>
      <c r="R26" s="176" t="s">
        <v>89</v>
      </c>
      <c r="S26" s="176"/>
      <c r="T26" s="24">
        <v>150</v>
      </c>
      <c r="U26" s="21"/>
      <c r="V26" s="96" t="s">
        <v>7</v>
      </c>
      <c r="W26" s="13"/>
      <c r="X26" s="13"/>
      <c r="Y26" s="25">
        <v>0</v>
      </c>
      <c r="Z26" s="22"/>
      <c r="AA26" s="23"/>
      <c r="AB26" s="176" t="s">
        <v>11</v>
      </c>
      <c r="AC26" s="176"/>
      <c r="AD26" s="24">
        <v>0</v>
      </c>
      <c r="AE26" s="21"/>
      <c r="AF26" s="13" t="s">
        <v>7</v>
      </c>
      <c r="AG26" s="13"/>
      <c r="AH26" s="13"/>
      <c r="AI26" s="25">
        <v>0</v>
      </c>
      <c r="AJ26" s="22"/>
      <c r="AK26" s="23"/>
      <c r="AL26" s="192" t="s">
        <v>106</v>
      </c>
      <c r="AM26" s="193"/>
      <c r="AN26" s="24">
        <f>75.11+40</f>
        <v>115.11</v>
      </c>
      <c r="AO26" s="21"/>
      <c r="AP26" s="13" t="s">
        <v>7</v>
      </c>
      <c r="AQ26" s="13"/>
      <c r="AR26" s="13"/>
      <c r="AS26" s="25">
        <v>0</v>
      </c>
      <c r="AT26" s="22"/>
      <c r="AU26" s="23"/>
      <c r="AV26" s="176" t="s">
        <v>11</v>
      </c>
      <c r="AW26" s="176"/>
      <c r="AX26" s="24">
        <v>0</v>
      </c>
      <c r="AY26" s="21"/>
      <c r="AZ26" s="148" t="s">
        <v>7</v>
      </c>
      <c r="BA26" s="13"/>
      <c r="BB26" s="148"/>
      <c r="BC26" s="25">
        <v>0</v>
      </c>
      <c r="BD26" s="22"/>
      <c r="BE26" s="23"/>
      <c r="BF26" s="176" t="s">
        <v>11</v>
      </c>
      <c r="BG26" s="176"/>
      <c r="BH26" s="24">
        <v>0</v>
      </c>
      <c r="BI26" s="21"/>
      <c r="BJ26" s="13" t="s">
        <v>7</v>
      </c>
      <c r="BK26" s="13"/>
      <c r="BL26" s="13"/>
      <c r="BM26" s="25">
        <v>0</v>
      </c>
      <c r="BN26" s="22"/>
      <c r="BO26" s="23"/>
      <c r="BP26" s="176" t="s">
        <v>11</v>
      </c>
      <c r="BQ26" s="176"/>
      <c r="BR26" s="24">
        <v>0</v>
      </c>
      <c r="BS26" s="21"/>
      <c r="BT26" s="13" t="s">
        <v>7</v>
      </c>
      <c r="BU26" s="13"/>
      <c r="BV26" s="13"/>
      <c r="BW26" s="25">
        <v>0</v>
      </c>
      <c r="BX26" s="22"/>
      <c r="BY26" s="23"/>
      <c r="BZ26" s="176" t="s">
        <v>11</v>
      </c>
      <c r="CA26" s="176"/>
      <c r="CB26" s="24">
        <v>0</v>
      </c>
      <c r="CC26" s="21"/>
      <c r="CD26" s="13" t="s">
        <v>7</v>
      </c>
      <c r="CE26" s="13"/>
      <c r="CF26" s="13"/>
      <c r="CG26" s="25">
        <v>0</v>
      </c>
      <c r="CH26" s="22"/>
      <c r="CI26" s="23"/>
      <c r="CJ26" s="176" t="s">
        <v>11</v>
      </c>
      <c r="CK26" s="176"/>
      <c r="CL26" s="24">
        <v>0</v>
      </c>
      <c r="CM26" s="21"/>
      <c r="CN26" s="13" t="s">
        <v>7</v>
      </c>
      <c r="CO26" s="13"/>
      <c r="CP26" s="13"/>
      <c r="CQ26" s="25">
        <v>0</v>
      </c>
      <c r="CR26" s="22"/>
      <c r="CS26" s="23"/>
      <c r="CT26" s="176" t="s">
        <v>11</v>
      </c>
      <c r="CU26" s="176"/>
      <c r="CV26" s="24">
        <v>0</v>
      </c>
      <c r="CW26" s="21"/>
      <c r="CX26" s="13" t="s">
        <v>7</v>
      </c>
      <c r="CY26" s="13"/>
      <c r="CZ26" s="13"/>
      <c r="DA26" s="25">
        <v>0</v>
      </c>
      <c r="DB26" s="22"/>
      <c r="DC26" s="23"/>
      <c r="DD26" s="176" t="s">
        <v>11</v>
      </c>
      <c r="DE26" s="176"/>
      <c r="DF26" s="24">
        <v>0</v>
      </c>
      <c r="DG26" s="21"/>
      <c r="DH26" s="13" t="s">
        <v>7</v>
      </c>
      <c r="DI26" s="13"/>
      <c r="DJ26" s="13"/>
      <c r="DK26" s="25">
        <v>0</v>
      </c>
      <c r="DL26" s="22"/>
      <c r="DM26" s="23"/>
      <c r="DN26" s="176" t="s">
        <v>11</v>
      </c>
      <c r="DO26" s="176"/>
      <c r="DP26" s="24">
        <v>0</v>
      </c>
    </row>
    <row r="27" spans="2:123">
      <c r="B27" s="14"/>
      <c r="C27" s="17"/>
      <c r="D27" s="17"/>
      <c r="E27" s="24">
        <v>0</v>
      </c>
      <c r="F27" s="24"/>
      <c r="G27" s="23"/>
      <c r="H27" s="176" t="s">
        <v>58</v>
      </c>
      <c r="I27" s="176"/>
      <c r="J27" s="24">
        <v>120</v>
      </c>
      <c r="K27" s="2"/>
      <c r="L27" s="14"/>
      <c r="M27" s="17"/>
      <c r="N27" s="17"/>
      <c r="O27" s="24">
        <v>0</v>
      </c>
      <c r="P27" s="24"/>
      <c r="Q27" s="23"/>
      <c r="R27" s="176" t="s">
        <v>90</v>
      </c>
      <c r="S27" s="176"/>
      <c r="T27" s="24">
        <v>223.2</v>
      </c>
      <c r="U27" s="21"/>
      <c r="V27" s="14"/>
      <c r="W27" s="17"/>
      <c r="X27" s="17"/>
      <c r="Y27" s="24">
        <v>0</v>
      </c>
      <c r="Z27" s="24"/>
      <c r="AA27" s="23"/>
      <c r="AB27" s="176" t="s">
        <v>97</v>
      </c>
      <c r="AC27" s="176"/>
      <c r="AD27" s="24">
        <v>306.97000000000003</v>
      </c>
      <c r="AE27" s="21"/>
      <c r="AF27" s="14"/>
      <c r="AG27" s="17"/>
      <c r="AH27" s="17"/>
      <c r="AI27" s="24">
        <v>0</v>
      </c>
      <c r="AJ27" s="24"/>
      <c r="AK27" s="23"/>
      <c r="AL27" s="192" t="s">
        <v>109</v>
      </c>
      <c r="AM27" s="193"/>
      <c r="AN27" s="24">
        <v>699</v>
      </c>
      <c r="AO27" s="21"/>
      <c r="AP27" s="14"/>
      <c r="AQ27" s="17"/>
      <c r="AR27" s="17"/>
      <c r="AS27" s="24">
        <v>0</v>
      </c>
      <c r="AT27" s="24"/>
      <c r="AU27" s="23"/>
      <c r="AV27" s="176" t="s">
        <v>58</v>
      </c>
      <c r="AW27" s="176"/>
      <c r="AX27" s="24">
        <v>0</v>
      </c>
      <c r="AY27" s="21"/>
      <c r="AZ27" s="14"/>
      <c r="BA27" s="17"/>
      <c r="BB27" s="148"/>
      <c r="BC27" s="24">
        <v>0</v>
      </c>
      <c r="BD27" s="24"/>
      <c r="BE27" s="23"/>
      <c r="BF27" s="176" t="s">
        <v>58</v>
      </c>
      <c r="BG27" s="176"/>
      <c r="BH27" s="24">
        <v>0</v>
      </c>
      <c r="BI27" s="21"/>
      <c r="BJ27" s="14"/>
      <c r="BK27" s="17"/>
      <c r="BL27" s="17"/>
      <c r="BM27" s="24">
        <v>0</v>
      </c>
      <c r="BN27" s="24"/>
      <c r="BO27" s="23"/>
      <c r="BP27" s="176" t="s">
        <v>58</v>
      </c>
      <c r="BQ27" s="176"/>
      <c r="BR27" s="24">
        <v>0</v>
      </c>
      <c r="BS27" s="21"/>
      <c r="BT27" s="14"/>
      <c r="BU27" s="17"/>
      <c r="BV27" s="17"/>
      <c r="BW27" s="24">
        <v>0</v>
      </c>
      <c r="BX27" s="24"/>
      <c r="BY27" s="23"/>
      <c r="BZ27" s="176" t="s">
        <v>58</v>
      </c>
      <c r="CA27" s="176"/>
      <c r="CB27" s="24">
        <v>0</v>
      </c>
      <c r="CC27" s="21"/>
      <c r="CD27" s="14"/>
      <c r="CE27" s="17"/>
      <c r="CF27" s="17"/>
      <c r="CG27" s="24">
        <v>0</v>
      </c>
      <c r="CH27" s="24"/>
      <c r="CI27" s="23"/>
      <c r="CJ27" s="176" t="s">
        <v>58</v>
      </c>
      <c r="CK27" s="176"/>
      <c r="CL27" s="24">
        <v>0</v>
      </c>
      <c r="CM27" s="21"/>
      <c r="CN27" s="14"/>
      <c r="CO27" s="17"/>
      <c r="CP27" s="17"/>
      <c r="CQ27" s="24">
        <v>0</v>
      </c>
      <c r="CR27" s="24"/>
      <c r="CS27" s="23"/>
      <c r="CT27" s="176" t="s">
        <v>58</v>
      </c>
      <c r="CU27" s="176"/>
      <c r="CV27" s="24">
        <v>0</v>
      </c>
      <c r="CW27" s="21"/>
      <c r="CX27" s="14"/>
      <c r="CY27" s="17"/>
      <c r="CZ27" s="17"/>
      <c r="DA27" s="24">
        <v>0</v>
      </c>
      <c r="DB27" s="24"/>
      <c r="DC27" s="23"/>
      <c r="DD27" s="176" t="s">
        <v>58</v>
      </c>
      <c r="DE27" s="176"/>
      <c r="DF27" s="24">
        <v>0</v>
      </c>
      <c r="DG27" s="21"/>
      <c r="DH27" s="14"/>
      <c r="DI27" s="17"/>
      <c r="DJ27" s="17"/>
      <c r="DK27" s="24">
        <v>0</v>
      </c>
      <c r="DL27" s="24"/>
      <c r="DM27" s="23"/>
      <c r="DN27" s="176" t="s">
        <v>58</v>
      </c>
      <c r="DO27" s="176"/>
      <c r="DP27" s="24">
        <v>0</v>
      </c>
    </row>
    <row r="28" spans="2:123">
      <c r="B28" s="14"/>
      <c r="C28" s="17" t="s">
        <v>6</v>
      </c>
      <c r="D28" s="17"/>
      <c r="E28" s="24">
        <v>0</v>
      </c>
      <c r="F28" s="24"/>
      <c r="G28" s="23"/>
      <c r="H28" s="182" t="s">
        <v>78</v>
      </c>
      <c r="I28" s="182"/>
      <c r="J28" s="24">
        <v>286.79000000000002</v>
      </c>
      <c r="K28" s="2"/>
      <c r="L28" s="14"/>
      <c r="M28" s="17" t="s">
        <v>6</v>
      </c>
      <c r="N28" s="17"/>
      <c r="O28" s="24">
        <v>0</v>
      </c>
      <c r="P28" s="24"/>
      <c r="Q28" s="23"/>
      <c r="R28" s="182"/>
      <c r="S28" s="182"/>
      <c r="T28" s="24"/>
      <c r="U28" s="21"/>
      <c r="V28" s="14"/>
      <c r="W28" s="17" t="s">
        <v>6</v>
      </c>
      <c r="X28" s="17"/>
      <c r="Y28" s="24">
        <v>0</v>
      </c>
      <c r="Z28" s="24"/>
      <c r="AA28" s="23"/>
      <c r="AB28" s="182"/>
      <c r="AC28" s="182"/>
      <c r="AD28" s="24"/>
      <c r="AE28" s="21"/>
      <c r="AF28" s="14"/>
      <c r="AG28" s="17" t="s">
        <v>6</v>
      </c>
      <c r="AH28" s="17"/>
      <c r="AI28" s="24">
        <v>0</v>
      </c>
      <c r="AJ28" s="24"/>
      <c r="AK28" s="23"/>
      <c r="AL28" s="198" t="s">
        <v>10</v>
      </c>
      <c r="AM28" s="199"/>
      <c r="AN28" s="24">
        <v>126.73</v>
      </c>
      <c r="AO28" s="21"/>
      <c r="AP28" s="14"/>
      <c r="AQ28" s="17" t="s">
        <v>6</v>
      </c>
      <c r="AR28" s="17"/>
      <c r="AS28" s="24">
        <v>0</v>
      </c>
      <c r="AT28" s="24"/>
      <c r="AU28" s="23"/>
      <c r="AV28" s="182"/>
      <c r="AW28" s="182"/>
      <c r="AX28" s="24"/>
      <c r="AY28" s="21"/>
      <c r="AZ28" s="14"/>
      <c r="BA28" s="17" t="s">
        <v>6</v>
      </c>
      <c r="BB28" s="148"/>
      <c r="BC28" s="24">
        <v>0</v>
      </c>
      <c r="BD28" s="24"/>
      <c r="BE28" s="23"/>
      <c r="BF28" s="182"/>
      <c r="BG28" s="182"/>
      <c r="BH28" s="24"/>
      <c r="BI28" s="21"/>
      <c r="BJ28" s="14"/>
      <c r="BK28" s="17" t="s">
        <v>6</v>
      </c>
      <c r="BL28" s="17"/>
      <c r="BM28" s="24">
        <v>0</v>
      </c>
      <c r="BN28" s="24"/>
      <c r="BO28" s="23"/>
      <c r="BP28" s="182"/>
      <c r="BQ28" s="182"/>
      <c r="BR28" s="24"/>
      <c r="BS28" s="21"/>
      <c r="BT28" s="14"/>
      <c r="BU28" s="17" t="s">
        <v>6</v>
      </c>
      <c r="BV28" s="17"/>
      <c r="BW28" s="24">
        <v>0</v>
      </c>
      <c r="BX28" s="24"/>
      <c r="BY28" s="23"/>
      <c r="BZ28" s="182"/>
      <c r="CA28" s="182"/>
      <c r="CB28" s="24"/>
      <c r="CC28" s="21"/>
      <c r="CD28" s="14"/>
      <c r="CE28" s="17" t="s">
        <v>6</v>
      </c>
      <c r="CF28" s="17"/>
      <c r="CG28" s="24">
        <v>0</v>
      </c>
      <c r="CH28" s="24"/>
      <c r="CI28" s="23"/>
      <c r="CJ28" s="182"/>
      <c r="CK28" s="182"/>
      <c r="CL28" s="24"/>
      <c r="CM28" s="21"/>
      <c r="CN28" s="14"/>
      <c r="CO28" s="17" t="s">
        <v>6</v>
      </c>
      <c r="CP28" s="17"/>
      <c r="CQ28" s="24">
        <v>0</v>
      </c>
      <c r="CR28" s="24"/>
      <c r="CS28" s="23"/>
      <c r="CT28" s="182"/>
      <c r="CU28" s="182"/>
      <c r="CV28" s="24"/>
      <c r="CW28" s="21"/>
      <c r="CX28" s="14"/>
      <c r="CY28" s="17" t="s">
        <v>6</v>
      </c>
      <c r="CZ28" s="17"/>
      <c r="DA28" s="24">
        <v>0</v>
      </c>
      <c r="DB28" s="24"/>
      <c r="DC28" s="23"/>
      <c r="DD28" s="182"/>
      <c r="DE28" s="182"/>
      <c r="DF28" s="24"/>
      <c r="DG28" s="21"/>
      <c r="DH28" s="14"/>
      <c r="DI28" s="17" t="s">
        <v>6</v>
      </c>
      <c r="DJ28" s="17"/>
      <c r="DK28" s="24">
        <v>0</v>
      </c>
      <c r="DL28" s="24"/>
      <c r="DM28" s="23"/>
      <c r="DN28" s="182"/>
      <c r="DO28" s="182"/>
      <c r="DP28" s="24"/>
    </row>
    <row r="29" spans="2:123">
      <c r="B29" s="15"/>
      <c r="C29" s="15"/>
      <c r="D29" s="15"/>
      <c r="E29" s="28">
        <v>0</v>
      </c>
      <c r="F29" s="74"/>
      <c r="G29" s="23"/>
      <c r="H29" s="181" t="s">
        <v>36</v>
      </c>
      <c r="I29" s="181"/>
      <c r="J29" s="35">
        <f>SUM(J19:J28)</f>
        <v>1068.79</v>
      </c>
      <c r="K29" s="2"/>
      <c r="L29" s="15"/>
      <c r="M29" s="15"/>
      <c r="N29" s="15"/>
      <c r="O29" s="28">
        <v>0</v>
      </c>
      <c r="P29" s="74"/>
      <c r="Q29" s="23"/>
      <c r="R29" s="181" t="s">
        <v>36</v>
      </c>
      <c r="S29" s="181"/>
      <c r="T29" s="35">
        <f>SUM(T19:T28)</f>
        <v>1280.8900000000001</v>
      </c>
      <c r="U29" s="21"/>
      <c r="V29" s="15"/>
      <c r="W29" s="15"/>
      <c r="X29" s="15"/>
      <c r="Y29" s="28">
        <v>0</v>
      </c>
      <c r="Z29" s="74"/>
      <c r="AA29" s="23"/>
      <c r="AB29" s="181" t="s">
        <v>36</v>
      </c>
      <c r="AC29" s="181"/>
      <c r="AD29" s="35">
        <f>SUM(AD19:AD28)</f>
        <v>992.49</v>
      </c>
      <c r="AE29" s="21"/>
      <c r="AF29" s="15"/>
      <c r="AG29" s="15"/>
      <c r="AH29" s="15"/>
      <c r="AI29" s="28">
        <v>0</v>
      </c>
      <c r="AJ29" s="74"/>
      <c r="AK29" s="23"/>
      <c r="AL29" s="200" t="s">
        <v>36</v>
      </c>
      <c r="AM29" s="201"/>
      <c r="AN29" s="35">
        <f>SUM(AN19:AN28)</f>
        <v>1523.8400000000001</v>
      </c>
      <c r="AO29" s="21"/>
      <c r="AP29" s="15"/>
      <c r="AQ29" s="15"/>
      <c r="AR29" s="15"/>
      <c r="AS29" s="28">
        <v>0</v>
      </c>
      <c r="AT29" s="74"/>
      <c r="AU29" s="23"/>
      <c r="AV29" s="181" t="s">
        <v>36</v>
      </c>
      <c r="AW29" s="181"/>
      <c r="AX29" s="35">
        <f>SUM(AX19:AX28)</f>
        <v>413.5</v>
      </c>
      <c r="AY29" s="21"/>
      <c r="AZ29" s="99"/>
      <c r="BA29" s="15"/>
      <c r="BB29" s="99"/>
      <c r="BC29" s="28">
        <v>0</v>
      </c>
      <c r="BD29" s="74"/>
      <c r="BE29" s="23"/>
      <c r="BF29" s="181" t="s">
        <v>36</v>
      </c>
      <c r="BG29" s="181"/>
      <c r="BH29" s="35">
        <f>SUM(BH19:BH28)</f>
        <v>345</v>
      </c>
      <c r="BI29" s="21"/>
      <c r="BJ29" s="15"/>
      <c r="BK29" s="15"/>
      <c r="BL29" s="15"/>
      <c r="BM29" s="28">
        <v>0</v>
      </c>
      <c r="BN29" s="74"/>
      <c r="BO29" s="23"/>
      <c r="BP29" s="181" t="s">
        <v>36</v>
      </c>
      <c r="BQ29" s="181"/>
      <c r="BR29" s="35">
        <f>SUM(BR19:BR28)</f>
        <v>0</v>
      </c>
      <c r="BS29" s="21"/>
      <c r="BT29" s="15"/>
      <c r="BU29" s="15"/>
      <c r="BV29" s="15"/>
      <c r="BW29" s="28">
        <v>0</v>
      </c>
      <c r="BX29" s="74"/>
      <c r="BY29" s="23"/>
      <c r="BZ29" s="181" t="s">
        <v>36</v>
      </c>
      <c r="CA29" s="181"/>
      <c r="CB29" s="35">
        <f>SUM(CB19:CB28)</f>
        <v>0</v>
      </c>
      <c r="CC29" s="21"/>
      <c r="CD29" s="15"/>
      <c r="CE29" s="15"/>
      <c r="CF29" s="15"/>
      <c r="CG29" s="28">
        <v>0</v>
      </c>
      <c r="CH29" s="74"/>
      <c r="CI29" s="23"/>
      <c r="CJ29" s="181" t="s">
        <v>36</v>
      </c>
      <c r="CK29" s="181"/>
      <c r="CL29" s="35">
        <f>SUM(CL19:CL28)</f>
        <v>0</v>
      </c>
      <c r="CM29" s="21"/>
      <c r="CN29" s="15"/>
      <c r="CO29" s="15"/>
      <c r="CP29" s="15"/>
      <c r="CQ29" s="28">
        <v>0</v>
      </c>
      <c r="CR29" s="74"/>
      <c r="CS29" s="23"/>
      <c r="CT29" s="181" t="s">
        <v>36</v>
      </c>
      <c r="CU29" s="181"/>
      <c r="CV29" s="35">
        <f>SUM(CV19:CV28)</f>
        <v>0</v>
      </c>
      <c r="CW29" s="21"/>
      <c r="CX29" s="15"/>
      <c r="CY29" s="15"/>
      <c r="CZ29" s="15"/>
      <c r="DA29" s="28">
        <v>0</v>
      </c>
      <c r="DB29" s="74"/>
      <c r="DC29" s="23"/>
      <c r="DD29" s="181" t="s">
        <v>36</v>
      </c>
      <c r="DE29" s="181"/>
      <c r="DF29" s="35">
        <f>SUM(DF19:DF28)</f>
        <v>0</v>
      </c>
      <c r="DG29" s="21"/>
      <c r="DH29" s="15"/>
      <c r="DI29" s="15"/>
      <c r="DJ29" s="15"/>
      <c r="DK29" s="28">
        <v>0</v>
      </c>
      <c r="DL29" s="74"/>
      <c r="DM29" s="23"/>
      <c r="DN29" s="181" t="s">
        <v>36</v>
      </c>
      <c r="DO29" s="181"/>
      <c r="DP29" s="35">
        <f>SUM(DP19:DP28)</f>
        <v>0</v>
      </c>
    </row>
    <row r="30" spans="2:123">
      <c r="B30" s="14"/>
      <c r="C30" s="17"/>
      <c r="D30" s="17"/>
      <c r="E30" s="24">
        <v>0</v>
      </c>
      <c r="F30" s="24"/>
      <c r="G30" s="23"/>
      <c r="H30" s="217" t="s">
        <v>33</v>
      </c>
      <c r="I30" s="217"/>
      <c r="J30" s="57" t="s">
        <v>60</v>
      </c>
      <c r="K30" s="2"/>
      <c r="L30" s="14"/>
      <c r="M30" s="17"/>
      <c r="N30" s="17"/>
      <c r="O30" s="24">
        <v>0</v>
      </c>
      <c r="P30" s="24"/>
      <c r="Q30" s="23"/>
      <c r="R30" s="217" t="s">
        <v>33</v>
      </c>
      <c r="S30" s="217"/>
      <c r="T30" s="57" t="s">
        <v>60</v>
      </c>
      <c r="U30" s="21"/>
      <c r="V30" s="14"/>
      <c r="W30" s="17"/>
      <c r="X30" s="17"/>
      <c r="Y30" s="24">
        <v>0</v>
      </c>
      <c r="Z30" s="24"/>
      <c r="AA30" s="23"/>
      <c r="AB30" s="217" t="s">
        <v>33</v>
      </c>
      <c r="AC30" s="217"/>
      <c r="AD30" s="57" t="s">
        <v>60</v>
      </c>
      <c r="AE30" s="21"/>
      <c r="AF30" s="14"/>
      <c r="AG30" s="17"/>
      <c r="AH30" s="17"/>
      <c r="AI30" s="24">
        <v>0</v>
      </c>
      <c r="AJ30" s="24"/>
      <c r="AK30" s="23"/>
      <c r="AL30" s="217" t="s">
        <v>33</v>
      </c>
      <c r="AM30" s="217"/>
      <c r="AN30" s="78" t="s">
        <v>60</v>
      </c>
      <c r="AO30" s="21"/>
      <c r="AP30" s="14"/>
      <c r="AQ30" s="17"/>
      <c r="AR30" s="17"/>
      <c r="AS30" s="24">
        <v>0</v>
      </c>
      <c r="AT30" s="24"/>
      <c r="AU30" s="23"/>
      <c r="AV30" s="217" t="s">
        <v>33</v>
      </c>
      <c r="AW30" s="217"/>
      <c r="AX30" s="57" t="s">
        <v>60</v>
      </c>
      <c r="AY30" s="21"/>
      <c r="AZ30" s="14"/>
      <c r="BA30" s="17"/>
      <c r="BB30" s="148"/>
      <c r="BC30" s="24">
        <v>0</v>
      </c>
      <c r="BD30" s="24"/>
      <c r="BE30" s="23"/>
      <c r="BF30" s="217" t="s">
        <v>33</v>
      </c>
      <c r="BG30" s="217"/>
      <c r="BH30" s="57" t="s">
        <v>60</v>
      </c>
      <c r="BI30" s="21"/>
      <c r="BJ30" s="14"/>
      <c r="BK30" s="17"/>
      <c r="BL30" s="17"/>
      <c r="BM30" s="24">
        <v>0</v>
      </c>
      <c r="BN30" s="24"/>
      <c r="BO30" s="23"/>
      <c r="BP30" s="217" t="s">
        <v>33</v>
      </c>
      <c r="BQ30" s="217"/>
      <c r="BR30" s="57" t="s">
        <v>60</v>
      </c>
      <c r="BS30" s="21"/>
      <c r="BT30" s="14"/>
      <c r="BU30" s="17"/>
      <c r="BV30" s="17"/>
      <c r="BW30" s="24">
        <v>0</v>
      </c>
      <c r="BX30" s="24"/>
      <c r="BY30" s="23"/>
      <c r="BZ30" s="217" t="s">
        <v>33</v>
      </c>
      <c r="CA30" s="217"/>
      <c r="CB30" s="57" t="s">
        <v>60</v>
      </c>
      <c r="CC30" s="21"/>
      <c r="CD30" s="14"/>
      <c r="CE30" s="17"/>
      <c r="CF30" s="17"/>
      <c r="CG30" s="24">
        <v>0</v>
      </c>
      <c r="CH30" s="24"/>
      <c r="CI30" s="23"/>
      <c r="CJ30" s="217" t="s">
        <v>33</v>
      </c>
      <c r="CK30" s="217"/>
      <c r="CL30" s="57" t="s">
        <v>60</v>
      </c>
      <c r="CM30" s="21"/>
      <c r="CN30" s="14"/>
      <c r="CO30" s="17"/>
      <c r="CP30" s="17"/>
      <c r="CQ30" s="24">
        <v>0</v>
      </c>
      <c r="CR30" s="24"/>
      <c r="CS30" s="23"/>
      <c r="CT30" s="217" t="s">
        <v>33</v>
      </c>
      <c r="CU30" s="217"/>
      <c r="CV30" s="57" t="s">
        <v>60</v>
      </c>
      <c r="CW30" s="21"/>
      <c r="CX30" s="14"/>
      <c r="CY30" s="17"/>
      <c r="CZ30" s="17"/>
      <c r="DA30" s="24">
        <v>0</v>
      </c>
      <c r="DB30" s="24"/>
      <c r="DC30" s="23"/>
      <c r="DD30" s="217" t="s">
        <v>33</v>
      </c>
      <c r="DE30" s="217"/>
      <c r="DF30" s="57" t="s">
        <v>60</v>
      </c>
      <c r="DG30" s="21"/>
      <c r="DH30" s="14"/>
      <c r="DI30" s="17"/>
      <c r="DJ30" s="17"/>
      <c r="DK30" s="24">
        <v>0</v>
      </c>
      <c r="DL30" s="24"/>
      <c r="DM30" s="23"/>
      <c r="DN30" s="217" t="s">
        <v>33</v>
      </c>
      <c r="DO30" s="217"/>
      <c r="DP30" s="57" t="s">
        <v>60</v>
      </c>
    </row>
    <row r="31" spans="2:123">
      <c r="B31" s="14"/>
      <c r="C31" s="17" t="s">
        <v>6</v>
      </c>
      <c r="D31" s="17"/>
      <c r="E31" s="24">
        <v>0</v>
      </c>
      <c r="F31" s="24"/>
      <c r="G31" s="23"/>
      <c r="H31" s="16" t="s">
        <v>34</v>
      </c>
      <c r="I31" s="24">
        <f>150+220+255+420+200+350</f>
        <v>1595</v>
      </c>
      <c r="J31" s="24" t="s">
        <v>61</v>
      </c>
      <c r="K31" s="2"/>
      <c r="L31" s="14"/>
      <c r="M31" s="17" t="s">
        <v>6</v>
      </c>
      <c r="N31" s="17"/>
      <c r="O31" s="24">
        <v>0</v>
      </c>
      <c r="P31" s="24"/>
      <c r="Q31" s="23"/>
      <c r="R31" s="16" t="s">
        <v>34</v>
      </c>
      <c r="S31" s="24">
        <f>1200+150+50+70</f>
        <v>1470</v>
      </c>
      <c r="T31" s="24" t="s">
        <v>61</v>
      </c>
      <c r="U31" s="21"/>
      <c r="V31" s="14"/>
      <c r="W31" s="17" t="s">
        <v>6</v>
      </c>
      <c r="X31" s="17"/>
      <c r="Y31" s="24">
        <v>0</v>
      </c>
      <c r="Z31" s="24"/>
      <c r="AA31" s="23"/>
      <c r="AB31" s="16" t="s">
        <v>34</v>
      </c>
      <c r="AC31" s="24">
        <v>1200</v>
      </c>
      <c r="AD31" s="24" t="s">
        <v>61</v>
      </c>
      <c r="AE31" s="21"/>
      <c r="AF31" s="14"/>
      <c r="AG31" s="17" t="s">
        <v>6</v>
      </c>
      <c r="AH31" s="17"/>
      <c r="AI31" s="24">
        <v>0</v>
      </c>
      <c r="AJ31" s="24"/>
      <c r="AK31" s="23"/>
      <c r="AL31" s="16" t="s">
        <v>34</v>
      </c>
      <c r="AM31" s="24">
        <f>1200+50+100+12.98+50</f>
        <v>1412.98</v>
      </c>
      <c r="AN31" s="24" t="s">
        <v>61</v>
      </c>
      <c r="AO31" s="21"/>
      <c r="AP31" s="14"/>
      <c r="AQ31" s="17" t="s">
        <v>6</v>
      </c>
      <c r="AR31" s="17"/>
      <c r="AS31" s="24">
        <v>0</v>
      </c>
      <c r="AT31" s="24"/>
      <c r="AU31" s="23"/>
      <c r="AV31" s="16" t="s">
        <v>34</v>
      </c>
      <c r="AW31" s="24">
        <f>520+10+10+250+150+50+210+40+40+40+40+20</f>
        <v>1380</v>
      </c>
      <c r="AX31" s="24" t="s">
        <v>61</v>
      </c>
      <c r="AY31" s="21"/>
      <c r="AZ31" s="14"/>
      <c r="BA31" s="17" t="s">
        <v>6</v>
      </c>
      <c r="BB31" s="148"/>
      <c r="BC31" s="24">
        <v>0</v>
      </c>
      <c r="BD31" s="24"/>
      <c r="BE31" s="23"/>
      <c r="BF31" s="16" t="s">
        <v>34</v>
      </c>
      <c r="BG31" s="24">
        <v>1800</v>
      </c>
      <c r="BH31" s="24" t="s">
        <v>61</v>
      </c>
      <c r="BI31" s="21"/>
      <c r="BJ31" s="14"/>
      <c r="BK31" s="17" t="s">
        <v>6</v>
      </c>
      <c r="BL31" s="17"/>
      <c r="BM31" s="24">
        <v>0</v>
      </c>
      <c r="BN31" s="24"/>
      <c r="BO31" s="23"/>
      <c r="BP31" s="16" t="s">
        <v>34</v>
      </c>
      <c r="BQ31" s="24">
        <v>0</v>
      </c>
      <c r="BR31" s="24" t="s">
        <v>62</v>
      </c>
      <c r="BS31" s="21"/>
      <c r="BT31" s="14"/>
      <c r="BU31" s="17" t="s">
        <v>6</v>
      </c>
      <c r="BV31" s="17"/>
      <c r="BW31" s="24">
        <v>0</v>
      </c>
      <c r="BX31" s="24"/>
      <c r="BY31" s="23"/>
      <c r="BZ31" s="16" t="s">
        <v>34</v>
      </c>
      <c r="CA31" s="24">
        <v>0</v>
      </c>
      <c r="CB31" s="24" t="s">
        <v>62</v>
      </c>
      <c r="CC31" s="21"/>
      <c r="CD31" s="14"/>
      <c r="CE31" s="17" t="s">
        <v>6</v>
      </c>
      <c r="CF31" s="17"/>
      <c r="CG31" s="24">
        <v>0</v>
      </c>
      <c r="CH31" s="24"/>
      <c r="CI31" s="23"/>
      <c r="CJ31" s="16" t="s">
        <v>34</v>
      </c>
      <c r="CK31" s="24">
        <v>0</v>
      </c>
      <c r="CL31" s="24" t="s">
        <v>62</v>
      </c>
      <c r="CM31" s="21"/>
      <c r="CN31" s="14"/>
      <c r="CO31" s="17" t="s">
        <v>6</v>
      </c>
      <c r="CP31" s="17"/>
      <c r="CQ31" s="24">
        <v>0</v>
      </c>
      <c r="CR31" s="24"/>
      <c r="CS31" s="23"/>
      <c r="CT31" s="16" t="s">
        <v>34</v>
      </c>
      <c r="CU31" s="24">
        <v>0</v>
      </c>
      <c r="CV31" s="24" t="s">
        <v>62</v>
      </c>
      <c r="CW31" s="21"/>
      <c r="CX31" s="14"/>
      <c r="CY31" s="17" t="s">
        <v>6</v>
      </c>
      <c r="CZ31" s="17"/>
      <c r="DA31" s="24">
        <v>0</v>
      </c>
      <c r="DB31" s="24"/>
      <c r="DC31" s="23"/>
      <c r="DD31" s="16" t="s">
        <v>34</v>
      </c>
      <c r="DE31" s="24">
        <v>0</v>
      </c>
      <c r="DF31" s="24" t="s">
        <v>62</v>
      </c>
      <c r="DG31" s="21"/>
      <c r="DH31" s="14"/>
      <c r="DI31" s="17" t="s">
        <v>6</v>
      </c>
      <c r="DJ31" s="17"/>
      <c r="DK31" s="24">
        <v>0</v>
      </c>
      <c r="DL31" s="24"/>
      <c r="DM31" s="23"/>
      <c r="DN31" s="16" t="s">
        <v>34</v>
      </c>
      <c r="DO31" s="24">
        <v>0</v>
      </c>
      <c r="DP31" s="24" t="s">
        <v>62</v>
      </c>
    </row>
    <row r="32" spans="2:123">
      <c r="B32" s="14"/>
      <c r="C32" s="17" t="s">
        <v>6</v>
      </c>
      <c r="D32" s="17"/>
      <c r="E32" s="24">
        <v>0</v>
      </c>
      <c r="F32" s="24"/>
      <c r="G32" s="23"/>
      <c r="H32" s="17" t="s">
        <v>85</v>
      </c>
      <c r="I32" s="24">
        <v>150</v>
      </c>
      <c r="J32" s="24" t="s">
        <v>61</v>
      </c>
      <c r="K32" s="2"/>
      <c r="L32" s="14"/>
      <c r="M32" s="17" t="s">
        <v>6</v>
      </c>
      <c r="N32" s="17"/>
      <c r="O32" s="24">
        <v>0</v>
      </c>
      <c r="P32" s="24"/>
      <c r="Q32" s="23"/>
      <c r="R32" s="17" t="s">
        <v>85</v>
      </c>
      <c r="S32" s="24">
        <v>150</v>
      </c>
      <c r="T32" s="24" t="s">
        <v>61</v>
      </c>
      <c r="U32" s="21"/>
      <c r="V32" s="14"/>
      <c r="W32" s="17" t="s">
        <v>6</v>
      </c>
      <c r="X32" s="17"/>
      <c r="Y32" s="24">
        <v>0</v>
      </c>
      <c r="Z32" s="24"/>
      <c r="AA32" s="23"/>
      <c r="AB32" s="17" t="s">
        <v>85</v>
      </c>
      <c r="AC32" s="24">
        <v>150</v>
      </c>
      <c r="AD32" s="24" t="s">
        <v>61</v>
      </c>
      <c r="AE32" s="21"/>
      <c r="AF32" s="14"/>
      <c r="AG32" s="17" t="s">
        <v>6</v>
      </c>
      <c r="AH32" s="17"/>
      <c r="AI32" s="24">
        <v>0</v>
      </c>
      <c r="AJ32" s="24"/>
      <c r="AK32" s="23"/>
      <c r="AL32" s="17" t="s">
        <v>85</v>
      </c>
      <c r="AM32" s="24">
        <v>150</v>
      </c>
      <c r="AN32" s="24" t="s">
        <v>61</v>
      </c>
      <c r="AO32" s="21"/>
      <c r="AP32" s="14"/>
      <c r="AQ32" s="17" t="s">
        <v>6</v>
      </c>
      <c r="AR32" s="17"/>
      <c r="AS32" s="24">
        <v>0</v>
      </c>
      <c r="AT32" s="24"/>
      <c r="AU32" s="23"/>
      <c r="AV32" s="17" t="s">
        <v>85</v>
      </c>
      <c r="AW32" s="24">
        <v>150</v>
      </c>
      <c r="AX32" s="24"/>
      <c r="AY32" s="21"/>
      <c r="AZ32" s="14"/>
      <c r="BA32" s="17" t="s">
        <v>6</v>
      </c>
      <c r="BB32" s="148"/>
      <c r="BC32" s="24">
        <v>0</v>
      </c>
      <c r="BD32" s="24"/>
      <c r="BE32" s="23"/>
      <c r="BF32" s="17" t="s">
        <v>85</v>
      </c>
      <c r="BG32" s="24">
        <v>150</v>
      </c>
      <c r="BH32" s="24"/>
      <c r="BI32" s="21"/>
      <c r="BJ32" s="14"/>
      <c r="BK32" s="17" t="s">
        <v>6</v>
      </c>
      <c r="BL32" s="17"/>
      <c r="BM32" s="24">
        <v>0</v>
      </c>
      <c r="BN32" s="24"/>
      <c r="BO32" s="23"/>
      <c r="BP32" s="17" t="s">
        <v>85</v>
      </c>
      <c r="BQ32" s="24">
        <v>150</v>
      </c>
      <c r="BR32" s="24"/>
      <c r="BS32" s="21"/>
      <c r="BT32" s="14"/>
      <c r="BU32" s="17" t="s">
        <v>6</v>
      </c>
      <c r="BV32" s="17"/>
      <c r="BW32" s="24">
        <v>0</v>
      </c>
      <c r="BX32" s="24"/>
      <c r="BY32" s="23"/>
      <c r="BZ32" s="17" t="s">
        <v>85</v>
      </c>
      <c r="CA32" s="24">
        <v>150</v>
      </c>
      <c r="CB32" s="24"/>
      <c r="CC32" s="21"/>
      <c r="CD32" s="14"/>
      <c r="CE32" s="17" t="s">
        <v>6</v>
      </c>
      <c r="CF32" s="17"/>
      <c r="CG32" s="24">
        <v>0</v>
      </c>
      <c r="CH32" s="24"/>
      <c r="CI32" s="23"/>
      <c r="CJ32" s="17" t="s">
        <v>85</v>
      </c>
      <c r="CK32" s="24">
        <v>150</v>
      </c>
      <c r="CL32" s="24"/>
      <c r="CM32" s="21"/>
      <c r="CN32" s="14"/>
      <c r="CO32" s="17" t="s">
        <v>6</v>
      </c>
      <c r="CP32" s="17"/>
      <c r="CQ32" s="24">
        <v>0</v>
      </c>
      <c r="CR32" s="24"/>
      <c r="CS32" s="23"/>
      <c r="CT32" s="17" t="s">
        <v>85</v>
      </c>
      <c r="CU32" s="24">
        <v>150</v>
      </c>
      <c r="CV32" s="24"/>
      <c r="CW32" s="21"/>
      <c r="CX32" s="14"/>
      <c r="CY32" s="17" t="s">
        <v>6</v>
      </c>
      <c r="CZ32" s="17"/>
      <c r="DA32" s="24">
        <v>0</v>
      </c>
      <c r="DB32" s="24"/>
      <c r="DC32" s="23"/>
      <c r="DD32" s="17" t="s">
        <v>85</v>
      </c>
      <c r="DE32" s="24">
        <v>150</v>
      </c>
      <c r="DF32" s="24"/>
      <c r="DG32" s="21"/>
      <c r="DH32" s="14"/>
      <c r="DI32" s="17" t="s">
        <v>6</v>
      </c>
      <c r="DJ32" s="17"/>
      <c r="DK32" s="24">
        <v>0</v>
      </c>
      <c r="DL32" s="24"/>
      <c r="DM32" s="23"/>
      <c r="DN32" s="17" t="s">
        <v>85</v>
      </c>
      <c r="DO32" s="24">
        <v>150</v>
      </c>
      <c r="DP32" s="24"/>
    </row>
    <row r="33" spans="2:124">
      <c r="B33" s="14"/>
      <c r="C33" s="17" t="s">
        <v>6</v>
      </c>
      <c r="D33" s="17"/>
      <c r="E33" s="24">
        <v>0</v>
      </c>
      <c r="F33" s="24"/>
      <c r="G33" s="23"/>
      <c r="H33" s="17" t="s">
        <v>53</v>
      </c>
      <c r="I33" s="24">
        <v>800</v>
      </c>
      <c r="J33" s="24" t="s">
        <v>61</v>
      </c>
      <c r="K33" s="2"/>
      <c r="L33" s="14"/>
      <c r="M33" s="17" t="s">
        <v>6</v>
      </c>
      <c r="N33" s="17"/>
      <c r="O33" s="24">
        <v>0</v>
      </c>
      <c r="P33" s="24"/>
      <c r="Q33" s="23"/>
      <c r="R33" s="17" t="s">
        <v>53</v>
      </c>
      <c r="S33" s="24">
        <v>800</v>
      </c>
      <c r="T33" s="24" t="s">
        <v>61</v>
      </c>
      <c r="U33" s="21"/>
      <c r="V33" s="14"/>
      <c r="W33" s="17" t="s">
        <v>6</v>
      </c>
      <c r="X33" s="17"/>
      <c r="Y33" s="24">
        <v>0</v>
      </c>
      <c r="Z33" s="24"/>
      <c r="AA33" s="23"/>
      <c r="AB33" s="17" t="s">
        <v>53</v>
      </c>
      <c r="AC33" s="24">
        <v>800</v>
      </c>
      <c r="AD33" s="24" t="s">
        <v>61</v>
      </c>
      <c r="AE33" s="21"/>
      <c r="AF33" s="14"/>
      <c r="AG33" s="17" t="s">
        <v>6</v>
      </c>
      <c r="AH33" s="17"/>
      <c r="AI33" s="24">
        <v>0</v>
      </c>
      <c r="AJ33" s="24"/>
      <c r="AK33" s="23"/>
      <c r="AL33" s="17" t="s">
        <v>53</v>
      </c>
      <c r="AM33" s="24">
        <v>0</v>
      </c>
      <c r="AN33" s="24" t="s">
        <v>62</v>
      </c>
      <c r="AO33" s="21"/>
      <c r="AP33" s="14"/>
      <c r="AQ33" s="17" t="s">
        <v>6</v>
      </c>
      <c r="AR33" s="17"/>
      <c r="AS33" s="24">
        <v>0</v>
      </c>
      <c r="AT33" s="24"/>
      <c r="AU33" s="23"/>
      <c r="AV33" s="17"/>
      <c r="AW33" s="24"/>
      <c r="AX33" s="24"/>
      <c r="AY33" s="21"/>
      <c r="AZ33" s="14"/>
      <c r="BA33" s="17" t="s">
        <v>6</v>
      </c>
      <c r="BB33" s="148"/>
      <c r="BC33" s="24">
        <v>0</v>
      </c>
      <c r="BD33" s="24"/>
      <c r="BE33" s="23"/>
      <c r="BF33" s="17"/>
      <c r="BG33" s="24"/>
      <c r="BH33" s="24"/>
      <c r="BI33" s="21"/>
      <c r="BJ33" s="14"/>
      <c r="BK33" s="17" t="s">
        <v>6</v>
      </c>
      <c r="BL33" s="17"/>
      <c r="BM33" s="24">
        <v>0</v>
      </c>
      <c r="BN33" s="24"/>
      <c r="BO33" s="23"/>
      <c r="BP33" s="17" t="s">
        <v>53</v>
      </c>
      <c r="BQ33" s="24">
        <v>800</v>
      </c>
      <c r="BR33" s="24" t="s">
        <v>62</v>
      </c>
      <c r="BS33" s="21"/>
      <c r="BT33" s="14"/>
      <c r="BU33" s="17" t="s">
        <v>6</v>
      </c>
      <c r="BV33" s="17"/>
      <c r="BW33" s="24">
        <v>0</v>
      </c>
      <c r="BX33" s="24"/>
      <c r="BY33" s="23"/>
      <c r="BZ33" s="17" t="s">
        <v>53</v>
      </c>
      <c r="CA33" s="24">
        <v>800</v>
      </c>
      <c r="CB33" s="24" t="s">
        <v>62</v>
      </c>
      <c r="CC33" s="21"/>
      <c r="CD33" s="14"/>
      <c r="CE33" s="17" t="s">
        <v>6</v>
      </c>
      <c r="CF33" s="17"/>
      <c r="CG33" s="24">
        <v>0</v>
      </c>
      <c r="CH33" s="24"/>
      <c r="CI33" s="23"/>
      <c r="CJ33" s="17" t="s">
        <v>53</v>
      </c>
      <c r="CK33" s="24">
        <v>800</v>
      </c>
      <c r="CL33" s="24" t="s">
        <v>62</v>
      </c>
      <c r="CM33" s="21"/>
      <c r="CN33" s="14"/>
      <c r="CO33" s="17" t="s">
        <v>6</v>
      </c>
      <c r="CP33" s="17"/>
      <c r="CQ33" s="24">
        <v>0</v>
      </c>
      <c r="CR33" s="24"/>
      <c r="CS33" s="23"/>
      <c r="CT33" s="17" t="s">
        <v>53</v>
      </c>
      <c r="CU33" s="24">
        <v>800</v>
      </c>
      <c r="CV33" s="24" t="s">
        <v>62</v>
      </c>
      <c r="CW33" s="21"/>
      <c r="CX33" s="14"/>
      <c r="CY33" s="17" t="s">
        <v>6</v>
      </c>
      <c r="CZ33" s="17"/>
      <c r="DA33" s="24">
        <v>0</v>
      </c>
      <c r="DB33" s="24"/>
      <c r="DC33" s="23"/>
      <c r="DD33" s="17" t="s">
        <v>53</v>
      </c>
      <c r="DE33" s="24">
        <v>800</v>
      </c>
      <c r="DF33" s="24" t="s">
        <v>62</v>
      </c>
      <c r="DG33" s="21"/>
      <c r="DH33" s="14"/>
      <c r="DI33" s="17" t="s">
        <v>6</v>
      </c>
      <c r="DJ33" s="17"/>
      <c r="DK33" s="24">
        <v>0</v>
      </c>
      <c r="DL33" s="24"/>
      <c r="DM33" s="23"/>
      <c r="DN33" s="17" t="s">
        <v>53</v>
      </c>
      <c r="DO33" s="24">
        <v>800</v>
      </c>
      <c r="DP33" s="24" t="s">
        <v>62</v>
      </c>
    </row>
    <row r="34" spans="2:124">
      <c r="B34" s="14"/>
      <c r="C34" s="17" t="s">
        <v>6</v>
      </c>
      <c r="D34" s="17"/>
      <c r="E34" s="24">
        <v>0</v>
      </c>
      <c r="F34" s="24"/>
      <c r="G34" s="23"/>
      <c r="H34" s="17" t="s">
        <v>54</v>
      </c>
      <c r="I34" s="24">
        <v>300</v>
      </c>
      <c r="J34" s="24" t="s">
        <v>61</v>
      </c>
      <c r="K34" s="2"/>
      <c r="L34" s="14"/>
      <c r="M34" s="17" t="s">
        <v>6</v>
      </c>
      <c r="N34" s="17"/>
      <c r="O34" s="24">
        <v>0</v>
      </c>
      <c r="P34" s="24"/>
      <c r="Q34" s="23"/>
      <c r="R34" s="17" t="s">
        <v>75</v>
      </c>
      <c r="S34" s="24">
        <v>250</v>
      </c>
      <c r="T34" s="24" t="s">
        <v>61</v>
      </c>
      <c r="U34" s="21"/>
      <c r="V34" s="14"/>
      <c r="W34" s="17" t="s">
        <v>6</v>
      </c>
      <c r="X34" s="17"/>
      <c r="Y34" s="24">
        <v>0</v>
      </c>
      <c r="Z34" s="24"/>
      <c r="AA34" s="23"/>
      <c r="AB34" s="17" t="s">
        <v>54</v>
      </c>
      <c r="AC34" s="24">
        <v>300</v>
      </c>
      <c r="AD34" s="24"/>
      <c r="AE34" s="21"/>
      <c r="AF34" s="14"/>
      <c r="AG34" s="17" t="s">
        <v>6</v>
      </c>
      <c r="AH34" s="17"/>
      <c r="AI34" s="24">
        <v>0</v>
      </c>
      <c r="AJ34" s="24"/>
      <c r="AK34" s="23"/>
      <c r="AL34" s="17" t="s">
        <v>54</v>
      </c>
      <c r="AM34" s="24">
        <v>0</v>
      </c>
      <c r="AN34" s="24"/>
      <c r="AO34" s="21"/>
      <c r="AP34" s="14"/>
      <c r="AQ34" s="17" t="s">
        <v>6</v>
      </c>
      <c r="AR34" s="17"/>
      <c r="AS34" s="24">
        <v>0</v>
      </c>
      <c r="AT34" s="24"/>
      <c r="AU34" s="23"/>
      <c r="AV34" s="17" t="s">
        <v>54</v>
      </c>
      <c r="AW34" s="24">
        <v>0</v>
      </c>
      <c r="AX34" s="24"/>
      <c r="AY34" s="21"/>
      <c r="AZ34" s="14"/>
      <c r="BA34" s="17" t="s">
        <v>6</v>
      </c>
      <c r="BB34" s="148"/>
      <c r="BC34" s="24">
        <v>0</v>
      </c>
      <c r="BD34" s="24"/>
      <c r="BE34" s="23"/>
      <c r="BF34" s="17" t="s">
        <v>54</v>
      </c>
      <c r="BG34" s="24">
        <v>0</v>
      </c>
      <c r="BH34" s="24"/>
      <c r="BI34" s="21"/>
      <c r="BJ34" s="14"/>
      <c r="BK34" s="17" t="s">
        <v>6</v>
      </c>
      <c r="BL34" s="17"/>
      <c r="BM34" s="24">
        <v>0</v>
      </c>
      <c r="BN34" s="24"/>
      <c r="BO34" s="23"/>
      <c r="BP34" s="17" t="s">
        <v>54</v>
      </c>
      <c r="BQ34" s="24">
        <v>0</v>
      </c>
      <c r="BR34" s="24"/>
      <c r="BS34" s="21"/>
      <c r="BT34" s="14"/>
      <c r="BU34" s="17" t="s">
        <v>6</v>
      </c>
      <c r="BV34" s="17"/>
      <c r="BW34" s="24">
        <v>0</v>
      </c>
      <c r="BX34" s="24"/>
      <c r="BY34" s="23"/>
      <c r="BZ34" s="17" t="s">
        <v>54</v>
      </c>
      <c r="CA34" s="24">
        <v>0</v>
      </c>
      <c r="CB34" s="24"/>
      <c r="CC34" s="21"/>
      <c r="CD34" s="14"/>
      <c r="CE34" s="17" t="s">
        <v>6</v>
      </c>
      <c r="CF34" s="17"/>
      <c r="CG34" s="24">
        <v>0</v>
      </c>
      <c r="CH34" s="24"/>
      <c r="CI34" s="23"/>
      <c r="CJ34" s="17" t="s">
        <v>54</v>
      </c>
      <c r="CK34" s="24">
        <v>0</v>
      </c>
      <c r="CL34" s="24"/>
      <c r="CM34" s="21"/>
      <c r="CN34" s="14"/>
      <c r="CO34" s="17" t="s">
        <v>6</v>
      </c>
      <c r="CP34" s="17"/>
      <c r="CQ34" s="24">
        <v>0</v>
      </c>
      <c r="CR34" s="24"/>
      <c r="CS34" s="23"/>
      <c r="CT34" s="17" t="s">
        <v>54</v>
      </c>
      <c r="CU34" s="24">
        <v>0</v>
      </c>
      <c r="CV34" s="24"/>
      <c r="CW34" s="21"/>
      <c r="CX34" s="14"/>
      <c r="CY34" s="17" t="s">
        <v>6</v>
      </c>
      <c r="CZ34" s="17"/>
      <c r="DA34" s="24">
        <v>0</v>
      </c>
      <c r="DB34" s="24"/>
      <c r="DC34" s="23"/>
      <c r="DD34" s="17" t="s">
        <v>54</v>
      </c>
      <c r="DE34" s="24">
        <v>0</v>
      </c>
      <c r="DF34" s="24"/>
      <c r="DG34" s="21"/>
      <c r="DH34" s="14"/>
      <c r="DI34" s="17" t="s">
        <v>6</v>
      </c>
      <c r="DJ34" s="17"/>
      <c r="DK34" s="24">
        <v>0</v>
      </c>
      <c r="DL34" s="24"/>
      <c r="DM34" s="23"/>
      <c r="DN34" s="17" t="s">
        <v>54</v>
      </c>
      <c r="DO34" s="24">
        <v>0</v>
      </c>
      <c r="DP34" s="24"/>
    </row>
    <row r="35" spans="2:124">
      <c r="B35" s="14"/>
      <c r="C35" s="17" t="s">
        <v>6</v>
      </c>
      <c r="D35" s="17"/>
      <c r="E35" s="24">
        <v>0</v>
      </c>
      <c r="F35" s="24"/>
      <c r="G35" s="23"/>
      <c r="H35" s="17" t="s">
        <v>59</v>
      </c>
      <c r="I35" s="24">
        <v>850</v>
      </c>
      <c r="J35" s="24" t="s">
        <v>61</v>
      </c>
      <c r="K35" s="2"/>
      <c r="L35" s="14"/>
      <c r="M35" s="17" t="s">
        <v>6</v>
      </c>
      <c r="N35" s="17"/>
      <c r="O35" s="24">
        <v>0</v>
      </c>
      <c r="P35" s="24"/>
      <c r="Q35" s="23"/>
      <c r="R35" s="17" t="s">
        <v>59</v>
      </c>
      <c r="S35" s="24">
        <v>0</v>
      </c>
      <c r="T35" s="24"/>
      <c r="U35" s="21"/>
      <c r="V35" s="14"/>
      <c r="W35" s="17" t="s">
        <v>6</v>
      </c>
      <c r="X35" s="17"/>
      <c r="Y35" s="24">
        <v>0</v>
      </c>
      <c r="Z35" s="24"/>
      <c r="AA35" s="23"/>
      <c r="AB35" s="17"/>
      <c r="AC35" s="24">
        <v>0</v>
      </c>
      <c r="AD35" s="24"/>
      <c r="AE35" s="21"/>
      <c r="AF35" s="14"/>
      <c r="AG35" s="17" t="s">
        <v>6</v>
      </c>
      <c r="AH35" s="17"/>
      <c r="AI35" s="24">
        <v>0</v>
      </c>
      <c r="AJ35" s="24"/>
      <c r="AK35" s="23"/>
      <c r="AL35" s="17"/>
      <c r="AM35" s="24">
        <v>0</v>
      </c>
      <c r="AN35" s="24"/>
      <c r="AO35" s="21"/>
      <c r="AP35" s="14"/>
      <c r="AQ35" s="17" t="s">
        <v>6</v>
      </c>
      <c r="AR35" s="17"/>
      <c r="AS35" s="24">
        <v>0</v>
      </c>
      <c r="AT35" s="24"/>
      <c r="AU35" s="23"/>
      <c r="AV35" s="17"/>
      <c r="AW35" s="24">
        <v>0</v>
      </c>
      <c r="AX35" s="24"/>
      <c r="AY35" s="21"/>
      <c r="AZ35" s="14"/>
      <c r="BA35" s="17" t="s">
        <v>6</v>
      </c>
      <c r="BB35" s="148"/>
      <c r="BC35" s="24">
        <v>0</v>
      </c>
      <c r="BD35" s="24"/>
      <c r="BE35" s="23"/>
      <c r="BF35" s="17" t="s">
        <v>59</v>
      </c>
      <c r="BG35" s="24">
        <v>0</v>
      </c>
      <c r="BH35" s="24"/>
      <c r="BI35" s="21"/>
      <c r="BJ35" s="14"/>
      <c r="BK35" s="17" t="s">
        <v>6</v>
      </c>
      <c r="BL35" s="17"/>
      <c r="BM35" s="24">
        <v>0</v>
      </c>
      <c r="BN35" s="24"/>
      <c r="BO35" s="23"/>
      <c r="BP35" s="17" t="s">
        <v>59</v>
      </c>
      <c r="BQ35" s="24">
        <v>0</v>
      </c>
      <c r="BR35" s="24"/>
      <c r="BS35" s="21"/>
      <c r="BT35" s="14"/>
      <c r="BU35" s="17" t="s">
        <v>6</v>
      </c>
      <c r="BV35" s="17"/>
      <c r="BW35" s="24">
        <v>0</v>
      </c>
      <c r="BX35" s="24"/>
      <c r="BY35" s="23"/>
      <c r="BZ35" s="17" t="s">
        <v>59</v>
      </c>
      <c r="CA35" s="24">
        <v>0</v>
      </c>
      <c r="CB35" s="24"/>
      <c r="CC35" s="21"/>
      <c r="CD35" s="14"/>
      <c r="CE35" s="17" t="s">
        <v>6</v>
      </c>
      <c r="CF35" s="17"/>
      <c r="CG35" s="24">
        <v>0</v>
      </c>
      <c r="CH35" s="24"/>
      <c r="CI35" s="23"/>
      <c r="CJ35" s="17" t="s">
        <v>59</v>
      </c>
      <c r="CK35" s="24">
        <v>0</v>
      </c>
      <c r="CL35" s="24"/>
      <c r="CM35" s="21"/>
      <c r="CN35" s="14"/>
      <c r="CO35" s="17" t="s">
        <v>6</v>
      </c>
      <c r="CP35" s="17"/>
      <c r="CQ35" s="24">
        <v>0</v>
      </c>
      <c r="CR35" s="24"/>
      <c r="CS35" s="23"/>
      <c r="CT35" s="17" t="s">
        <v>59</v>
      </c>
      <c r="CU35" s="24">
        <v>0</v>
      </c>
      <c r="CV35" s="24"/>
      <c r="CW35" s="21"/>
      <c r="CX35" s="14"/>
      <c r="CY35" s="17" t="s">
        <v>6</v>
      </c>
      <c r="CZ35" s="17"/>
      <c r="DA35" s="24">
        <v>0</v>
      </c>
      <c r="DB35" s="24"/>
      <c r="DC35" s="23"/>
      <c r="DD35" s="17" t="s">
        <v>59</v>
      </c>
      <c r="DE35" s="24">
        <v>0</v>
      </c>
      <c r="DF35" s="24"/>
      <c r="DG35" s="21"/>
      <c r="DH35" s="14"/>
      <c r="DI35" s="17" t="s">
        <v>6</v>
      </c>
      <c r="DJ35" s="17"/>
      <c r="DK35" s="24">
        <v>0</v>
      </c>
      <c r="DL35" s="24"/>
      <c r="DM35" s="23"/>
      <c r="DN35" s="17" t="s">
        <v>59</v>
      </c>
      <c r="DO35" s="24">
        <v>0</v>
      </c>
      <c r="DP35" s="24"/>
    </row>
    <row r="36" spans="2:124">
      <c r="B36" s="14"/>
      <c r="C36" s="17" t="s">
        <v>6</v>
      </c>
      <c r="D36" s="17"/>
      <c r="E36" s="24">
        <v>0</v>
      </c>
      <c r="F36" s="24"/>
      <c r="G36" s="23"/>
      <c r="H36" s="17"/>
      <c r="I36" s="24">
        <v>0</v>
      </c>
      <c r="J36" s="24"/>
      <c r="K36" s="2"/>
      <c r="L36" s="14"/>
      <c r="M36" s="17" t="s">
        <v>6</v>
      </c>
      <c r="N36" s="17"/>
      <c r="O36" s="24">
        <v>0</v>
      </c>
      <c r="P36" s="24"/>
      <c r="Q36" s="23"/>
      <c r="R36" s="17"/>
      <c r="S36" s="24">
        <v>0</v>
      </c>
      <c r="T36" s="24"/>
      <c r="U36" s="21"/>
      <c r="V36" s="14"/>
      <c r="W36" s="17" t="s">
        <v>6</v>
      </c>
      <c r="X36" s="17"/>
      <c r="Y36" s="24">
        <v>0</v>
      </c>
      <c r="Z36" s="24"/>
      <c r="AA36" s="23"/>
      <c r="AB36" s="17"/>
      <c r="AC36" s="24">
        <v>0</v>
      </c>
      <c r="AD36" s="24"/>
      <c r="AE36" s="21"/>
      <c r="AF36" s="14"/>
      <c r="AG36" s="17" t="s">
        <v>6</v>
      </c>
      <c r="AH36" s="17"/>
      <c r="AI36" s="24">
        <v>0</v>
      </c>
      <c r="AJ36" s="24"/>
      <c r="AK36" s="23"/>
      <c r="AL36" s="17"/>
      <c r="AM36" s="24">
        <v>0</v>
      </c>
      <c r="AN36" s="24"/>
      <c r="AO36" s="21"/>
      <c r="AP36" s="14"/>
      <c r="AQ36" s="17" t="s">
        <v>6</v>
      </c>
      <c r="AR36" s="17"/>
      <c r="AS36" s="24">
        <v>0</v>
      </c>
      <c r="AT36" s="24"/>
      <c r="AU36" s="23"/>
      <c r="AV36" s="17"/>
      <c r="AW36" s="24">
        <v>0</v>
      </c>
      <c r="AX36" s="24"/>
      <c r="AY36" s="21"/>
      <c r="AZ36" s="14"/>
      <c r="BA36" s="17" t="s">
        <v>6</v>
      </c>
      <c r="BB36" s="148"/>
      <c r="BC36" s="24">
        <v>0</v>
      </c>
      <c r="BD36" s="24"/>
      <c r="BE36" s="23"/>
      <c r="BF36" s="17"/>
      <c r="BG36" s="24">
        <v>0</v>
      </c>
      <c r="BH36" s="24"/>
      <c r="BI36" s="21"/>
      <c r="BJ36" s="14"/>
      <c r="BK36" s="17" t="s">
        <v>6</v>
      </c>
      <c r="BL36" s="17"/>
      <c r="BM36" s="24">
        <v>0</v>
      </c>
      <c r="BN36" s="24"/>
      <c r="BO36" s="23"/>
      <c r="BP36" s="17"/>
      <c r="BQ36" s="24">
        <v>0</v>
      </c>
      <c r="BR36" s="24"/>
      <c r="BS36" s="21"/>
      <c r="BT36" s="14"/>
      <c r="BU36" s="17" t="s">
        <v>6</v>
      </c>
      <c r="BV36" s="17"/>
      <c r="BW36" s="24">
        <v>0</v>
      </c>
      <c r="BX36" s="24"/>
      <c r="BY36" s="23"/>
      <c r="BZ36" s="17"/>
      <c r="CA36" s="24">
        <v>0</v>
      </c>
      <c r="CB36" s="24"/>
      <c r="CC36" s="21"/>
      <c r="CD36" s="14"/>
      <c r="CE36" s="17" t="s">
        <v>6</v>
      </c>
      <c r="CF36" s="17"/>
      <c r="CG36" s="24">
        <v>0</v>
      </c>
      <c r="CH36" s="24"/>
      <c r="CI36" s="23"/>
      <c r="CJ36" s="17"/>
      <c r="CK36" s="24">
        <v>0</v>
      </c>
      <c r="CL36" s="24"/>
      <c r="CM36" s="21"/>
      <c r="CN36" s="14"/>
      <c r="CO36" s="17" t="s">
        <v>6</v>
      </c>
      <c r="CP36" s="17"/>
      <c r="CQ36" s="24">
        <v>0</v>
      </c>
      <c r="CR36" s="24"/>
      <c r="CS36" s="23"/>
      <c r="CT36" s="17"/>
      <c r="CU36" s="24">
        <v>0</v>
      </c>
      <c r="CV36" s="24"/>
      <c r="CW36" s="21"/>
      <c r="CX36" s="14"/>
      <c r="CY36" s="17" t="s">
        <v>6</v>
      </c>
      <c r="CZ36" s="17"/>
      <c r="DA36" s="24">
        <v>0</v>
      </c>
      <c r="DB36" s="24"/>
      <c r="DC36" s="23"/>
      <c r="DD36" s="17"/>
      <c r="DE36" s="24">
        <v>0</v>
      </c>
      <c r="DF36" s="24"/>
      <c r="DG36" s="21"/>
      <c r="DH36" s="14"/>
      <c r="DI36" s="17" t="s">
        <v>6</v>
      </c>
      <c r="DJ36" s="17"/>
      <c r="DK36" s="24">
        <v>0</v>
      </c>
      <c r="DL36" s="24"/>
      <c r="DM36" s="23"/>
      <c r="DN36" s="17"/>
      <c r="DO36" s="24">
        <v>0</v>
      </c>
      <c r="DP36" s="24"/>
    </row>
    <row r="37" spans="2:124">
      <c r="B37" s="14"/>
      <c r="C37" s="17" t="s">
        <v>6</v>
      </c>
      <c r="D37" s="17"/>
      <c r="E37" s="24">
        <v>0</v>
      </c>
      <c r="F37" s="24"/>
      <c r="G37" s="23"/>
      <c r="H37" s="180" t="s">
        <v>37</v>
      </c>
      <c r="I37" s="180"/>
      <c r="J37" s="79">
        <f>SUMIF(J31:J36,"Pago",I31:I36)</f>
        <v>3695</v>
      </c>
      <c r="K37" s="80"/>
      <c r="L37" s="14"/>
      <c r="M37" s="17" t="s">
        <v>6</v>
      </c>
      <c r="N37" s="17"/>
      <c r="O37" s="24">
        <v>0</v>
      </c>
      <c r="P37" s="24"/>
      <c r="Q37" s="23"/>
      <c r="R37" s="180" t="s">
        <v>37</v>
      </c>
      <c r="S37" s="180"/>
      <c r="T37" s="79">
        <f>SUMIF(T31:T36,"Pago",S31:S36)</f>
        <v>2670</v>
      </c>
      <c r="U37" s="21"/>
      <c r="V37" s="14"/>
      <c r="W37" s="17" t="s">
        <v>6</v>
      </c>
      <c r="X37" s="17"/>
      <c r="Y37" s="24">
        <v>0</v>
      </c>
      <c r="Z37" s="24"/>
      <c r="AA37" s="23"/>
      <c r="AB37" s="180" t="s">
        <v>37</v>
      </c>
      <c r="AC37" s="180"/>
      <c r="AD37" s="79">
        <f>SUMIF(AD31:AD36,"Pago",AC31:AC36)</f>
        <v>2150</v>
      </c>
      <c r="AE37" s="21"/>
      <c r="AF37" s="14"/>
      <c r="AG37" s="17" t="s">
        <v>6</v>
      </c>
      <c r="AH37" s="17"/>
      <c r="AI37" s="24">
        <v>0</v>
      </c>
      <c r="AJ37" s="24"/>
      <c r="AK37" s="23"/>
      <c r="AL37" s="202" t="s">
        <v>37</v>
      </c>
      <c r="AM37" s="203"/>
      <c r="AN37" s="79">
        <f>SUMIF(AN31:AN36,"Pago",AM31:AM36)</f>
        <v>1562.98</v>
      </c>
      <c r="AO37" s="21"/>
      <c r="AP37" s="14"/>
      <c r="AQ37" s="17" t="s">
        <v>6</v>
      </c>
      <c r="AR37" s="17"/>
      <c r="AS37" s="24">
        <v>0</v>
      </c>
      <c r="AT37" s="24"/>
      <c r="AU37" s="23"/>
      <c r="AV37" s="180" t="s">
        <v>37</v>
      </c>
      <c r="AW37" s="180"/>
      <c r="AX37" s="79">
        <f>SUMIF(AX31:AX36,"Pago",AW31:AW36)</f>
        <v>1380</v>
      </c>
      <c r="AY37" s="21"/>
      <c r="AZ37" s="14"/>
      <c r="BA37" s="17" t="s">
        <v>6</v>
      </c>
      <c r="BB37" s="148"/>
      <c r="BC37" s="24">
        <v>0</v>
      </c>
      <c r="BD37" s="24"/>
      <c r="BE37" s="23"/>
      <c r="BF37" s="180" t="s">
        <v>37</v>
      </c>
      <c r="BG37" s="180"/>
      <c r="BH37" s="79">
        <f>SUMIF(BH31:BH36,"Pago",BG31:BG36)</f>
        <v>1800</v>
      </c>
      <c r="BI37" s="21"/>
      <c r="BJ37" s="14"/>
      <c r="BK37" s="17" t="s">
        <v>6</v>
      </c>
      <c r="BL37" s="17"/>
      <c r="BM37" s="24">
        <v>0</v>
      </c>
      <c r="BN37" s="24"/>
      <c r="BO37" s="23"/>
      <c r="BP37" s="180" t="s">
        <v>37</v>
      </c>
      <c r="BQ37" s="180"/>
      <c r="BR37" s="79">
        <f>SUMIF(BR31:BR36,"Pago",BQ31:BQ36)</f>
        <v>0</v>
      </c>
      <c r="BS37" s="21"/>
      <c r="BT37" s="14"/>
      <c r="BU37" s="17" t="s">
        <v>6</v>
      </c>
      <c r="BV37" s="17"/>
      <c r="BW37" s="24">
        <v>0</v>
      </c>
      <c r="BX37" s="24"/>
      <c r="BY37" s="23"/>
      <c r="BZ37" s="180" t="s">
        <v>37</v>
      </c>
      <c r="CA37" s="180"/>
      <c r="CB37" s="79">
        <f>SUMIF(CB31:CB36,"Pago",CA31:CA36)</f>
        <v>0</v>
      </c>
      <c r="CC37" s="21"/>
      <c r="CD37" s="14"/>
      <c r="CE37" s="17" t="s">
        <v>6</v>
      </c>
      <c r="CF37" s="17"/>
      <c r="CG37" s="24">
        <v>0</v>
      </c>
      <c r="CH37" s="24"/>
      <c r="CI37" s="23"/>
      <c r="CJ37" s="180" t="s">
        <v>37</v>
      </c>
      <c r="CK37" s="180"/>
      <c r="CL37" s="79">
        <f>SUMIF(CL31:CL36,"Pago",CK31:CK36)</f>
        <v>0</v>
      </c>
      <c r="CM37" s="21"/>
      <c r="CN37" s="14"/>
      <c r="CO37" s="17" t="s">
        <v>6</v>
      </c>
      <c r="CP37" s="17"/>
      <c r="CQ37" s="24">
        <v>0</v>
      </c>
      <c r="CR37" s="24"/>
      <c r="CS37" s="23"/>
      <c r="CT37" s="180" t="s">
        <v>37</v>
      </c>
      <c r="CU37" s="180"/>
      <c r="CV37" s="79">
        <f>SUMIF(CV31:CV36,"Pago",CU31:CU36)</f>
        <v>0</v>
      </c>
      <c r="CW37" s="21"/>
      <c r="CX37" s="14"/>
      <c r="CY37" s="17" t="s">
        <v>6</v>
      </c>
      <c r="CZ37" s="17"/>
      <c r="DA37" s="24">
        <v>0</v>
      </c>
      <c r="DB37" s="24"/>
      <c r="DC37" s="23"/>
      <c r="DD37" s="180" t="s">
        <v>37</v>
      </c>
      <c r="DE37" s="180"/>
      <c r="DF37" s="79">
        <f>SUMIF(DF31:DF36,"Pago",DE31:DE36)</f>
        <v>0</v>
      </c>
      <c r="DG37" s="21"/>
      <c r="DH37" s="14"/>
      <c r="DI37" s="17" t="s">
        <v>6</v>
      </c>
      <c r="DJ37" s="17"/>
      <c r="DK37" s="24">
        <v>0</v>
      </c>
      <c r="DL37" s="24"/>
      <c r="DM37" s="23"/>
      <c r="DN37" s="180" t="s">
        <v>37</v>
      </c>
      <c r="DO37" s="180"/>
      <c r="DP37" s="79">
        <f>SUMIF(DP31:DP36,"Pago",DO31:DO36)</f>
        <v>0</v>
      </c>
    </row>
    <row r="38" spans="2:124">
      <c r="B38" s="83" t="s">
        <v>6</v>
      </c>
      <c r="C38" s="84"/>
      <c r="D38" s="85"/>
      <c r="E38" s="81" t="s">
        <v>69</v>
      </c>
      <c r="F38" s="63" t="s">
        <v>70</v>
      </c>
      <c r="G38" s="23"/>
      <c r="H38" s="179"/>
      <c r="I38" s="179"/>
      <c r="J38" s="179"/>
      <c r="K38" s="4"/>
      <c r="L38" s="83" t="s">
        <v>6</v>
      </c>
      <c r="M38" s="84"/>
      <c r="N38" s="85"/>
      <c r="O38" s="81" t="s">
        <v>69</v>
      </c>
      <c r="P38" s="63" t="s">
        <v>70</v>
      </c>
      <c r="Q38" s="23"/>
      <c r="R38" s="179"/>
      <c r="S38" s="179"/>
      <c r="T38" s="179"/>
      <c r="U38" s="21"/>
      <c r="V38" s="83" t="s">
        <v>6</v>
      </c>
      <c r="W38" s="84"/>
      <c r="X38" s="85"/>
      <c r="Y38" s="81" t="s">
        <v>69</v>
      </c>
      <c r="Z38" s="63" t="s">
        <v>70</v>
      </c>
      <c r="AA38" s="23"/>
      <c r="AB38" s="179"/>
      <c r="AC38" s="179"/>
      <c r="AD38" s="179"/>
      <c r="AE38" s="21"/>
      <c r="AF38" s="83" t="s">
        <v>6</v>
      </c>
      <c r="AG38" s="84"/>
      <c r="AH38" s="85"/>
      <c r="AI38" s="81" t="s">
        <v>69</v>
      </c>
      <c r="AJ38" s="63" t="s">
        <v>70</v>
      </c>
      <c r="AK38" s="23"/>
      <c r="AL38" s="204"/>
      <c r="AM38" s="205"/>
      <c r="AN38" s="205"/>
      <c r="AO38" s="21"/>
      <c r="AP38" s="83" t="s">
        <v>6</v>
      </c>
      <c r="AQ38" s="84"/>
      <c r="AR38" s="85"/>
      <c r="AS38" s="81" t="s">
        <v>69</v>
      </c>
      <c r="AT38" s="63" t="s">
        <v>70</v>
      </c>
      <c r="AU38" s="23"/>
      <c r="AV38" s="179"/>
      <c r="AW38" s="179"/>
      <c r="AX38" s="179"/>
      <c r="AY38" s="21"/>
      <c r="AZ38" s="155" t="s">
        <v>6</v>
      </c>
      <c r="BA38" s="84"/>
      <c r="BB38" s="161"/>
      <c r="BC38" s="81" t="s">
        <v>69</v>
      </c>
      <c r="BD38" s="63" t="s">
        <v>70</v>
      </c>
      <c r="BE38" s="23"/>
      <c r="BF38" s="179"/>
      <c r="BG38" s="179"/>
      <c r="BH38" s="179"/>
      <c r="BI38" s="21"/>
      <c r="BJ38" s="83" t="s">
        <v>6</v>
      </c>
      <c r="BK38" s="84"/>
      <c r="BL38" s="85"/>
      <c r="BM38" s="81" t="s">
        <v>69</v>
      </c>
      <c r="BN38" s="63" t="s">
        <v>70</v>
      </c>
      <c r="BO38" s="23"/>
      <c r="BP38" s="179"/>
      <c r="BQ38" s="179"/>
      <c r="BR38" s="179"/>
      <c r="BS38" s="21"/>
      <c r="BT38" s="83" t="s">
        <v>6</v>
      </c>
      <c r="BU38" s="84"/>
      <c r="BV38" s="85"/>
      <c r="BW38" s="81" t="s">
        <v>69</v>
      </c>
      <c r="BX38" s="63" t="s">
        <v>70</v>
      </c>
      <c r="BY38" s="23"/>
      <c r="BZ38" s="179"/>
      <c r="CA38" s="179"/>
      <c r="CB38" s="179"/>
      <c r="CC38" s="21"/>
      <c r="CD38" s="83" t="s">
        <v>6</v>
      </c>
      <c r="CE38" s="84"/>
      <c r="CF38" s="85"/>
      <c r="CG38" s="81" t="s">
        <v>69</v>
      </c>
      <c r="CH38" s="63" t="s">
        <v>70</v>
      </c>
      <c r="CI38" s="23"/>
      <c r="CJ38" s="179"/>
      <c r="CK38" s="179"/>
      <c r="CL38" s="179"/>
      <c r="CM38" s="21"/>
      <c r="CN38" s="83" t="s">
        <v>6</v>
      </c>
      <c r="CO38" s="84"/>
      <c r="CP38" s="85"/>
      <c r="CQ38" s="81" t="s">
        <v>69</v>
      </c>
      <c r="CR38" s="63" t="s">
        <v>70</v>
      </c>
      <c r="CS38" s="23"/>
      <c r="CT38" s="179"/>
      <c r="CU38" s="179"/>
      <c r="CV38" s="179"/>
      <c r="CW38" s="21"/>
      <c r="CX38" s="83" t="s">
        <v>6</v>
      </c>
      <c r="CY38" s="84"/>
      <c r="CZ38" s="85"/>
      <c r="DA38" s="81" t="s">
        <v>69</v>
      </c>
      <c r="DB38" s="63" t="s">
        <v>70</v>
      </c>
      <c r="DC38" s="23"/>
      <c r="DD38" s="179"/>
      <c r="DE38" s="179"/>
      <c r="DF38" s="179"/>
      <c r="DG38" s="21"/>
      <c r="DH38" s="83" t="s">
        <v>6</v>
      </c>
      <c r="DI38" s="84"/>
      <c r="DJ38" s="85"/>
      <c r="DK38" s="81" t="s">
        <v>69</v>
      </c>
      <c r="DL38" s="63" t="s">
        <v>70</v>
      </c>
      <c r="DM38" s="23"/>
      <c r="DN38" s="179"/>
      <c r="DO38" s="179"/>
      <c r="DP38" s="179"/>
    </row>
    <row r="39" spans="2:124">
      <c r="B39" s="86" t="s">
        <v>71</v>
      </c>
      <c r="C39" s="87"/>
      <c r="D39" s="88"/>
      <c r="E39" s="82">
        <f>SUM(E9:E38)</f>
        <v>8252.2000000000007</v>
      </c>
      <c r="F39" s="93">
        <f>SUMIF(F9:F38,"Pago",E9:E38)</f>
        <v>8252.2000000000007</v>
      </c>
      <c r="G39" s="23"/>
      <c r="H39" s="168" t="s">
        <v>40</v>
      </c>
      <c r="I39" s="168"/>
      <c r="J39" s="36">
        <f>J11+J17+J29+J37</f>
        <v>5889.85</v>
      </c>
      <c r="K39" s="4"/>
      <c r="L39" s="86" t="s">
        <v>71</v>
      </c>
      <c r="M39" s="87"/>
      <c r="N39" s="88"/>
      <c r="O39" s="82">
        <f>SUM(O9:O38)</f>
        <v>3260.7</v>
      </c>
      <c r="P39" s="93">
        <f>SUMIF(P9:P38,"Pago",O9:O38)</f>
        <v>3260.7</v>
      </c>
      <c r="Q39" s="23"/>
      <c r="R39" s="168" t="s">
        <v>40</v>
      </c>
      <c r="S39" s="168"/>
      <c r="T39" s="36">
        <f>T11+T17+T29+T37</f>
        <v>4544.49</v>
      </c>
      <c r="U39" s="21"/>
      <c r="V39" s="86" t="s">
        <v>71</v>
      </c>
      <c r="W39" s="87"/>
      <c r="X39" s="88"/>
      <c r="Y39" s="82">
        <f>SUM(Y9:Y38)</f>
        <v>2641.7</v>
      </c>
      <c r="Z39" s="93">
        <f>SUMIF(Z9:Z38,"Pago",Y9:Y38)</f>
        <v>2641.7</v>
      </c>
      <c r="AA39" s="23"/>
      <c r="AB39" s="168" t="s">
        <v>40</v>
      </c>
      <c r="AC39" s="168"/>
      <c r="AD39" s="36">
        <f>AD11+AD17+AD29+AD37</f>
        <v>3911.09</v>
      </c>
      <c r="AE39" s="21"/>
      <c r="AF39" s="86" t="s">
        <v>71</v>
      </c>
      <c r="AG39" s="87"/>
      <c r="AH39" s="88"/>
      <c r="AI39" s="82">
        <f>SUM(AI9:AI38)</f>
        <v>1897.7</v>
      </c>
      <c r="AJ39" s="93">
        <f>SUMIF(AJ9:AJ38,"Pago",AI9:AI38)</f>
        <v>1336.7</v>
      </c>
      <c r="AK39" s="23"/>
      <c r="AL39" s="206" t="s">
        <v>40</v>
      </c>
      <c r="AM39" s="207"/>
      <c r="AN39" s="36">
        <f>AN11+AN17+AN29+AN37</f>
        <v>3595.42</v>
      </c>
      <c r="AO39" s="21"/>
      <c r="AP39" s="86" t="s">
        <v>71</v>
      </c>
      <c r="AQ39" s="87"/>
      <c r="AR39" s="88"/>
      <c r="AS39" s="82">
        <f>SUM(AS9:AS38)</f>
        <v>1243.01</v>
      </c>
      <c r="AT39" s="93">
        <f>SUMIF(AT9:AT38,"Pago",AS9:AS38)</f>
        <v>931.31</v>
      </c>
      <c r="AU39" s="23"/>
      <c r="AV39" s="168" t="s">
        <v>40</v>
      </c>
      <c r="AW39" s="168"/>
      <c r="AX39" s="36">
        <f>AX11+AX17+AX29+AX37</f>
        <v>2034.1</v>
      </c>
      <c r="AY39" s="21"/>
      <c r="AZ39" s="156" t="s">
        <v>71</v>
      </c>
      <c r="BA39" s="87"/>
      <c r="BB39" s="162"/>
      <c r="BC39" s="82">
        <f>SUM(BC9:BC38)</f>
        <v>1050.3</v>
      </c>
      <c r="BD39" s="93">
        <f>SUMIF(BD9:BD38,"Pago",BC9:BC38)</f>
        <v>163</v>
      </c>
      <c r="BE39" s="23"/>
      <c r="BF39" s="168" t="s">
        <v>40</v>
      </c>
      <c r="BG39" s="168"/>
      <c r="BH39" s="36">
        <f>BH11+BH17+BH29+BH37</f>
        <v>2545</v>
      </c>
      <c r="BI39" s="21"/>
      <c r="BJ39" s="86" t="s">
        <v>71</v>
      </c>
      <c r="BK39" s="87"/>
      <c r="BL39" s="88"/>
      <c r="BM39" s="82">
        <f>SUM(BM9:BM38)</f>
        <v>0</v>
      </c>
      <c r="BN39" s="93">
        <f>SUMIF(BN9:BN38,"Pago",BM9:BM38)</f>
        <v>0</v>
      </c>
      <c r="BO39" s="23"/>
      <c r="BP39" s="168" t="s">
        <v>40</v>
      </c>
      <c r="BQ39" s="168"/>
      <c r="BR39" s="36">
        <f>BR11+BR17+BR29+BR37</f>
        <v>0</v>
      </c>
      <c r="BS39" s="21"/>
      <c r="BT39" s="86" t="s">
        <v>71</v>
      </c>
      <c r="BU39" s="87"/>
      <c r="BV39" s="88"/>
      <c r="BW39" s="82">
        <f>SUM(BW9:BW38)</f>
        <v>0</v>
      </c>
      <c r="BX39" s="93">
        <f>SUMIF(BX9:BX38,"Pago",BW9:BW38)</f>
        <v>0</v>
      </c>
      <c r="BY39" s="23"/>
      <c r="BZ39" s="168" t="s">
        <v>40</v>
      </c>
      <c r="CA39" s="168"/>
      <c r="CB39" s="36">
        <f>CB11+CB17+CB29+CB37</f>
        <v>0</v>
      </c>
      <c r="CC39" s="21"/>
      <c r="CD39" s="86" t="s">
        <v>71</v>
      </c>
      <c r="CE39" s="87"/>
      <c r="CF39" s="88"/>
      <c r="CG39" s="82">
        <f>SUM(CG9:CG38)</f>
        <v>0</v>
      </c>
      <c r="CH39" s="93">
        <f>SUMIF(CH9:CH38,"Pago",CG9:CG38)</f>
        <v>0</v>
      </c>
      <c r="CI39" s="23"/>
      <c r="CJ39" s="168" t="s">
        <v>40</v>
      </c>
      <c r="CK39" s="168"/>
      <c r="CL39" s="36">
        <f>CL11+CL17+CL29+CL37</f>
        <v>0</v>
      </c>
      <c r="CM39" s="21"/>
      <c r="CN39" s="86" t="s">
        <v>71</v>
      </c>
      <c r="CO39" s="87"/>
      <c r="CP39" s="88"/>
      <c r="CQ39" s="82">
        <f>SUM(CQ9:CQ38)</f>
        <v>0</v>
      </c>
      <c r="CR39" s="93">
        <f>SUMIF(CR9:CR38,"Pago",CQ9:CQ38)</f>
        <v>0</v>
      </c>
      <c r="CS39" s="23"/>
      <c r="CT39" s="168" t="s">
        <v>40</v>
      </c>
      <c r="CU39" s="168"/>
      <c r="CV39" s="36">
        <f>CV11+CV17+CV29+CV37</f>
        <v>0</v>
      </c>
      <c r="CW39" s="21"/>
      <c r="CX39" s="86" t="s">
        <v>71</v>
      </c>
      <c r="CY39" s="87"/>
      <c r="CZ39" s="88"/>
      <c r="DA39" s="82">
        <f>SUM(DA9:DA38)</f>
        <v>0</v>
      </c>
      <c r="DB39" s="93">
        <f>SUMIF(DB9:DB38,"Pago",DA9:DA38)</f>
        <v>0</v>
      </c>
      <c r="DC39" s="23"/>
      <c r="DD39" s="168" t="s">
        <v>40</v>
      </c>
      <c r="DE39" s="168"/>
      <c r="DF39" s="36">
        <f>DF11+DF17+DF29+DF37</f>
        <v>0</v>
      </c>
      <c r="DG39" s="21"/>
      <c r="DH39" s="86" t="s">
        <v>71</v>
      </c>
      <c r="DI39" s="87"/>
      <c r="DJ39" s="88"/>
      <c r="DK39" s="82">
        <f>SUM(DK9:DK38)</f>
        <v>0</v>
      </c>
      <c r="DL39" s="93">
        <f>SUMIF(DL9:DL38,"Pago",DK9:DK38)</f>
        <v>0</v>
      </c>
      <c r="DM39" s="23"/>
      <c r="DN39" s="168" t="s">
        <v>40</v>
      </c>
      <c r="DO39" s="168"/>
      <c r="DP39" s="36">
        <f>DP11+DP17+DP29+DP37</f>
        <v>0</v>
      </c>
      <c r="DR39" s="211"/>
      <c r="DS39" s="211"/>
      <c r="DT39" s="211"/>
    </row>
    <row r="40" spans="2:124">
      <c r="B40" s="225"/>
      <c r="C40" s="225"/>
      <c r="D40" s="225"/>
      <c r="E40" s="75"/>
      <c r="F40" s="94"/>
      <c r="G40" s="23"/>
      <c r="H40" s="169"/>
      <c r="I40" s="169"/>
      <c r="J40" s="169"/>
      <c r="K40" s="4"/>
      <c r="L40" s="219"/>
      <c r="M40" s="219"/>
      <c r="N40" s="219"/>
      <c r="O40" s="219"/>
      <c r="P40" s="219"/>
      <c r="Q40" s="23"/>
      <c r="R40" s="169"/>
      <c r="S40" s="169"/>
      <c r="T40" s="169"/>
      <c r="U40" s="21"/>
      <c r="V40" s="219"/>
      <c r="W40" s="219"/>
      <c r="X40" s="219"/>
      <c r="Y40" s="219"/>
      <c r="Z40" s="219"/>
      <c r="AA40" s="23"/>
      <c r="AB40" s="169"/>
      <c r="AC40" s="169"/>
      <c r="AD40" s="169"/>
      <c r="AE40" s="21"/>
      <c r="AF40" s="219"/>
      <c r="AG40" s="219"/>
      <c r="AH40" s="219"/>
      <c r="AI40" s="219"/>
      <c r="AJ40" s="219"/>
      <c r="AK40" s="23"/>
      <c r="AL40" s="208"/>
      <c r="AM40" s="209"/>
      <c r="AN40" s="209"/>
      <c r="AO40" s="21"/>
      <c r="AP40" s="219"/>
      <c r="AQ40" s="219"/>
      <c r="AR40" s="219"/>
      <c r="AS40" s="219"/>
      <c r="AT40" s="219"/>
      <c r="AU40" s="23"/>
      <c r="AV40" s="169"/>
      <c r="AW40" s="169"/>
      <c r="AX40" s="169"/>
      <c r="AY40" s="21"/>
      <c r="AZ40" s="219"/>
      <c r="BA40" s="219"/>
      <c r="BB40" s="219"/>
      <c r="BC40" s="219"/>
      <c r="BD40" s="219"/>
      <c r="BE40" s="23"/>
      <c r="BF40" s="169"/>
      <c r="BG40" s="169"/>
      <c r="BH40" s="169"/>
      <c r="BI40" s="21"/>
      <c r="BJ40" s="219"/>
      <c r="BK40" s="219"/>
      <c r="BL40" s="219"/>
      <c r="BM40" s="219"/>
      <c r="BN40" s="219"/>
      <c r="BO40" s="23"/>
      <c r="BP40" s="169"/>
      <c r="BQ40" s="169"/>
      <c r="BR40" s="169"/>
      <c r="BS40" s="21"/>
      <c r="BT40" s="219"/>
      <c r="BU40" s="219"/>
      <c r="BV40" s="219"/>
      <c r="BW40" s="219"/>
      <c r="BX40" s="219"/>
      <c r="BY40" s="23"/>
      <c r="BZ40" s="169"/>
      <c r="CA40" s="169"/>
      <c r="CB40" s="169"/>
      <c r="CC40" s="21"/>
      <c r="CD40" s="219"/>
      <c r="CE40" s="219"/>
      <c r="CF40" s="219"/>
      <c r="CG40" s="219"/>
      <c r="CH40" s="219"/>
      <c r="CI40" s="23"/>
      <c r="CJ40" s="169"/>
      <c r="CK40" s="169"/>
      <c r="CL40" s="169"/>
      <c r="CM40" s="21"/>
      <c r="CN40" s="219"/>
      <c r="CO40" s="219"/>
      <c r="CP40" s="219"/>
      <c r="CQ40" s="219"/>
      <c r="CR40" s="219"/>
      <c r="CS40" s="23"/>
      <c r="CT40" s="169"/>
      <c r="CU40" s="169"/>
      <c r="CV40" s="169"/>
      <c r="CW40" s="21"/>
      <c r="CX40" s="219"/>
      <c r="CY40" s="219"/>
      <c r="CZ40" s="219"/>
      <c r="DA40" s="219"/>
      <c r="DB40" s="219"/>
      <c r="DC40" s="23"/>
      <c r="DD40" s="169"/>
      <c r="DE40" s="169"/>
      <c r="DF40" s="169"/>
      <c r="DG40" s="21"/>
      <c r="DH40" s="219"/>
      <c r="DI40" s="219"/>
      <c r="DJ40" s="219"/>
      <c r="DK40" s="219"/>
      <c r="DL40" s="219"/>
      <c r="DM40" s="23"/>
      <c r="DN40" s="169"/>
      <c r="DO40" s="169"/>
      <c r="DP40" s="169"/>
      <c r="DR40" s="212"/>
      <c r="DS40" s="212"/>
      <c r="DT40" s="212"/>
    </row>
    <row r="41" spans="2:124">
      <c r="B41" s="41"/>
      <c r="C41" s="42"/>
      <c r="D41" s="42"/>
      <c r="E41" s="42"/>
      <c r="F41" s="43"/>
      <c r="G41" s="23"/>
      <c r="H41" s="170" t="s">
        <v>41</v>
      </c>
      <c r="I41" s="170"/>
      <c r="J41" s="62">
        <f>F39-J39+F6+F7</f>
        <v>4845.5200000000004</v>
      </c>
      <c r="K41" s="2"/>
      <c r="L41" s="41"/>
      <c r="M41" s="42"/>
      <c r="N41" s="42"/>
      <c r="O41" s="42"/>
      <c r="P41" s="43"/>
      <c r="Q41" s="23"/>
      <c r="R41" s="170" t="s">
        <v>41</v>
      </c>
      <c r="S41" s="170"/>
      <c r="T41" s="62">
        <f>P39-T39+P6+P7</f>
        <v>3561.7300000000005</v>
      </c>
      <c r="U41" s="21"/>
      <c r="V41" s="41"/>
      <c r="W41" s="42"/>
      <c r="X41" s="42"/>
      <c r="Y41" s="42"/>
      <c r="Z41" s="43"/>
      <c r="AA41" s="23"/>
      <c r="AB41" s="170" t="s">
        <v>41</v>
      </c>
      <c r="AC41" s="170"/>
      <c r="AD41" s="62">
        <f>Z39-AD39+Z6+Z7</f>
        <v>2292.34</v>
      </c>
      <c r="AE41" s="21"/>
      <c r="AF41" s="41"/>
      <c r="AG41" s="42"/>
      <c r="AH41" s="42"/>
      <c r="AI41" s="42"/>
      <c r="AJ41" s="43"/>
      <c r="AK41" s="23"/>
      <c r="AL41" s="184" t="s">
        <v>41</v>
      </c>
      <c r="AM41" s="185"/>
      <c r="AN41" s="62">
        <f>AJ39-AN39+AJ6+AJ7</f>
        <v>783.61999999999989</v>
      </c>
      <c r="AO41" s="21"/>
      <c r="AP41" s="41"/>
      <c r="AQ41" s="42"/>
      <c r="AR41" s="42"/>
      <c r="AS41" s="42"/>
      <c r="AT41" s="43"/>
      <c r="AU41" s="23"/>
      <c r="AV41" s="170" t="s">
        <v>41</v>
      </c>
      <c r="AW41" s="170"/>
      <c r="AX41" s="62">
        <f>AT39-AX39+AT6+AT7</f>
        <v>390.82999999999993</v>
      </c>
      <c r="AY41" s="21"/>
      <c r="AZ41" s="41"/>
      <c r="BA41" s="42"/>
      <c r="BB41" s="148" t="s">
        <v>131</v>
      </c>
      <c r="BC41" s="149">
        <v>2953.6</v>
      </c>
      <c r="BD41" s="150">
        <f>BC41-BD39</f>
        <v>2790.6</v>
      </c>
      <c r="BE41" s="23"/>
      <c r="BF41" s="170" t="s">
        <v>41</v>
      </c>
      <c r="BG41" s="170"/>
      <c r="BH41" s="62">
        <f>BD39-BH39+BD6+BD7</f>
        <v>208.82999999999993</v>
      </c>
      <c r="BI41" s="21"/>
      <c r="BJ41" s="41"/>
      <c r="BK41" s="42"/>
      <c r="BL41" s="42"/>
      <c r="BM41" s="42"/>
      <c r="BN41" s="43"/>
      <c r="BO41" s="23"/>
      <c r="BP41" s="170" t="s">
        <v>41</v>
      </c>
      <c r="BQ41" s="170"/>
      <c r="BR41" s="62">
        <f>BN39-BR39+BN6+BN7</f>
        <v>208.82999999999993</v>
      </c>
      <c r="BS41" s="21"/>
      <c r="BT41" s="41"/>
      <c r="BU41" s="42"/>
      <c r="BV41" s="42"/>
      <c r="BW41" s="42"/>
      <c r="BX41" s="43"/>
      <c r="BY41" s="23"/>
      <c r="BZ41" s="170" t="s">
        <v>41</v>
      </c>
      <c r="CA41" s="170"/>
      <c r="CB41" s="62">
        <f>BX39-CB39+BX6+BX7</f>
        <v>208.82999999999993</v>
      </c>
      <c r="CC41" s="21"/>
      <c r="CD41" s="41"/>
      <c r="CE41" s="42"/>
      <c r="CF41" s="42"/>
      <c r="CG41" s="42"/>
      <c r="CH41" s="43"/>
      <c r="CI41" s="23"/>
      <c r="CJ41" s="170" t="s">
        <v>41</v>
      </c>
      <c r="CK41" s="170"/>
      <c r="CL41" s="62">
        <f>CH39-CL39+CH6+CH7</f>
        <v>208.82999999999993</v>
      </c>
      <c r="CM41" s="21"/>
      <c r="CN41" s="41"/>
      <c r="CO41" s="42"/>
      <c r="CP41" s="42"/>
      <c r="CQ41" s="42"/>
      <c r="CR41" s="43"/>
      <c r="CS41" s="23"/>
      <c r="CT41" s="170" t="s">
        <v>41</v>
      </c>
      <c r="CU41" s="170"/>
      <c r="CV41" s="62">
        <f>CR39-CV39+CR6+CR7</f>
        <v>208.82999999999993</v>
      </c>
      <c r="CW41" s="21"/>
      <c r="CX41" s="41"/>
      <c r="CY41" s="42"/>
      <c r="CZ41" s="42"/>
      <c r="DA41" s="42"/>
      <c r="DB41" s="43"/>
      <c r="DC41" s="23"/>
      <c r="DD41" s="170" t="s">
        <v>41</v>
      </c>
      <c r="DE41" s="170"/>
      <c r="DF41" s="62">
        <f>DB39-DF39+DB6+DB7</f>
        <v>208.82999999999993</v>
      </c>
      <c r="DG41" s="21"/>
      <c r="DH41" s="41"/>
      <c r="DI41" s="42"/>
      <c r="DJ41" s="42"/>
      <c r="DK41" s="42"/>
      <c r="DL41" s="43"/>
      <c r="DM41" s="23"/>
      <c r="DN41" s="170" t="s">
        <v>41</v>
      </c>
      <c r="DO41" s="170"/>
      <c r="DP41" s="62">
        <f>DL39-DP39+DL6+DL7</f>
        <v>208.82999999999993</v>
      </c>
    </row>
    <row r="42" spans="2:124" ht="15.75" thickBot="1">
      <c r="B42" s="44"/>
      <c r="C42" s="42"/>
      <c r="D42" s="44"/>
      <c r="E42" s="44"/>
      <c r="F42" s="43"/>
      <c r="G42" s="23"/>
      <c r="K42" s="2"/>
      <c r="L42" s="44"/>
      <c r="M42" s="42"/>
      <c r="N42" s="44"/>
      <c r="O42" s="44"/>
      <c r="P42" s="43"/>
      <c r="Q42" s="23"/>
      <c r="U42" s="21"/>
      <c r="V42" s="44"/>
      <c r="W42" s="42"/>
      <c r="X42" s="44"/>
      <c r="Y42" s="44"/>
      <c r="Z42" s="43"/>
      <c r="AA42" s="23"/>
      <c r="AE42" s="21"/>
      <c r="AF42" s="44"/>
      <c r="AG42" s="42"/>
      <c r="AH42" s="44"/>
      <c r="AI42" s="44"/>
      <c r="AJ42" s="43"/>
      <c r="AK42" s="23"/>
      <c r="AO42" s="21"/>
      <c r="AP42" s="51"/>
      <c r="AQ42" s="42"/>
      <c r="AR42" s="44"/>
      <c r="AS42" s="44"/>
      <c r="AT42" s="43"/>
      <c r="AU42" s="23"/>
      <c r="AY42" s="21"/>
      <c r="AZ42" s="157"/>
      <c r="BA42" s="42"/>
      <c r="BB42" s="42"/>
      <c r="BC42" s="44"/>
      <c r="BD42" s="24" t="s">
        <v>191</v>
      </c>
      <c r="BE42" s="23"/>
      <c r="BI42" s="21"/>
      <c r="BJ42" s="44"/>
      <c r="BK42" s="42"/>
      <c r="BL42" s="44"/>
      <c r="BM42" s="44"/>
      <c r="BN42" s="43"/>
      <c r="BO42" s="23"/>
      <c r="BS42" s="21"/>
      <c r="BT42" s="44"/>
      <c r="BU42" s="42"/>
      <c r="BV42" s="44"/>
      <c r="BW42" s="44"/>
      <c r="BX42" s="43"/>
      <c r="BY42" s="23"/>
      <c r="CC42" s="21"/>
      <c r="CD42" s="44"/>
      <c r="CE42" s="42"/>
      <c r="CF42" s="44"/>
      <c r="CG42" s="44"/>
      <c r="CH42" s="43"/>
      <c r="CI42" s="23"/>
      <c r="CM42" s="21"/>
      <c r="CN42" s="44"/>
      <c r="CO42" s="42"/>
      <c r="CP42" s="44"/>
      <c r="CQ42" s="44"/>
      <c r="CR42" s="43"/>
      <c r="CS42" s="23"/>
      <c r="CW42" s="21"/>
      <c r="CX42" s="44"/>
      <c r="CY42" s="42"/>
      <c r="CZ42" s="44"/>
      <c r="DA42" s="44"/>
      <c r="DB42" s="43"/>
      <c r="DC42" s="23"/>
      <c r="DG42" s="21"/>
      <c r="DH42" s="44"/>
      <c r="DI42" s="42"/>
      <c r="DJ42" s="44"/>
      <c r="DK42" s="44"/>
      <c r="DL42" s="43"/>
      <c r="DM42" s="23"/>
    </row>
    <row r="43" spans="2:124">
      <c r="B43" s="45"/>
      <c r="C43" s="46"/>
      <c r="D43" s="45"/>
      <c r="E43" s="45"/>
      <c r="F43" s="43"/>
      <c r="G43" s="23"/>
      <c r="K43" s="2"/>
      <c r="L43" s="45"/>
      <c r="M43" s="46"/>
      <c r="N43" s="45"/>
      <c r="O43" s="45"/>
      <c r="P43" s="43"/>
      <c r="Q43" s="23"/>
      <c r="U43" s="21"/>
      <c r="V43" s="45"/>
      <c r="W43" s="46"/>
      <c r="X43" s="45"/>
      <c r="Y43" s="45"/>
      <c r="Z43" s="43"/>
      <c r="AA43" s="23"/>
      <c r="AE43" s="21"/>
      <c r="AF43" s="45"/>
      <c r="AG43" s="46"/>
      <c r="AH43" s="45"/>
      <c r="AI43" s="45"/>
      <c r="AJ43" s="43"/>
      <c r="AK43" s="23"/>
      <c r="AO43" s="21"/>
      <c r="AP43" s="45"/>
      <c r="AQ43" s="46"/>
      <c r="AR43" s="45"/>
      <c r="AS43" s="45"/>
      <c r="AT43" s="43"/>
      <c r="AU43" s="23"/>
      <c r="AY43" s="21"/>
      <c r="AZ43" s="46"/>
      <c r="BA43" s="46"/>
      <c r="BB43" s="46"/>
      <c r="BC43" s="45"/>
      <c r="BD43" s="43"/>
      <c r="BE43" s="23"/>
      <c r="BI43" s="21"/>
      <c r="BJ43" s="45"/>
      <c r="BK43" s="46"/>
      <c r="BL43" s="45"/>
      <c r="BM43" s="45"/>
      <c r="BN43" s="43"/>
      <c r="BO43" s="23"/>
      <c r="BS43" s="21"/>
      <c r="BT43" s="45"/>
      <c r="BU43" s="46"/>
      <c r="BV43" s="45"/>
      <c r="BW43" s="45"/>
      <c r="BX43" s="43"/>
      <c r="BY43" s="23"/>
      <c r="CC43" s="21"/>
      <c r="CD43" s="45"/>
      <c r="CE43" s="46"/>
      <c r="CF43" s="45"/>
      <c r="CG43" s="45"/>
      <c r="CH43" s="43"/>
      <c r="CI43" s="23"/>
      <c r="CM43" s="21"/>
      <c r="CN43" s="45"/>
      <c r="CO43" s="46"/>
      <c r="CP43" s="45"/>
      <c r="CQ43" s="45"/>
      <c r="CR43" s="43"/>
      <c r="CS43" s="23"/>
      <c r="CW43" s="21"/>
      <c r="CX43" s="45"/>
      <c r="CY43" s="46"/>
      <c r="CZ43" s="45"/>
      <c r="DA43" s="45"/>
      <c r="DB43" s="43"/>
      <c r="DC43" s="23"/>
      <c r="DG43" s="21"/>
      <c r="DH43" s="45"/>
      <c r="DI43" s="46"/>
      <c r="DJ43" s="45"/>
      <c r="DK43" s="45"/>
      <c r="DL43" s="43"/>
      <c r="DM43" s="23"/>
      <c r="DR43" s="52" t="s">
        <v>49</v>
      </c>
    </row>
    <row r="44" spans="2:124" ht="15.75" thickBot="1">
      <c r="B44" s="47"/>
      <c r="C44" s="42"/>
      <c r="D44" s="44"/>
      <c r="E44" s="44"/>
      <c r="F44" s="43"/>
      <c r="G44" s="23"/>
      <c r="K44" s="2"/>
      <c r="L44" s="47"/>
      <c r="M44" s="42"/>
      <c r="N44" s="44"/>
      <c r="O44" s="44"/>
      <c r="P44" s="43"/>
      <c r="Q44" s="23"/>
      <c r="U44" s="21"/>
      <c r="V44" s="47"/>
      <c r="W44" s="42"/>
      <c r="X44" s="44"/>
      <c r="Y44" s="44"/>
      <c r="Z44" s="43"/>
      <c r="AA44" s="23"/>
      <c r="AE44" s="21"/>
      <c r="AF44" s="47"/>
      <c r="AG44" s="42"/>
      <c r="AH44" s="44"/>
      <c r="AI44" s="44"/>
      <c r="AJ44" s="43"/>
      <c r="AK44" s="23"/>
      <c r="AO44" s="21"/>
      <c r="AP44" s="47"/>
      <c r="AQ44" s="42"/>
      <c r="AR44" s="44"/>
      <c r="AS44" s="44"/>
      <c r="AT44" s="43"/>
      <c r="AU44" s="23"/>
      <c r="AV44" s="112"/>
      <c r="AW44" s="112"/>
      <c r="AX44" s="112"/>
      <c r="AY44" s="21"/>
      <c r="AZ44" s="41"/>
      <c r="BA44" s="42"/>
      <c r="BB44" s="42"/>
      <c r="BC44" s="44"/>
      <c r="BD44" s="43"/>
      <c r="BE44" s="23"/>
      <c r="BI44" s="21"/>
      <c r="BJ44" s="47"/>
      <c r="BK44" s="42"/>
      <c r="BL44" s="44"/>
      <c r="BM44" s="44"/>
      <c r="BN44" s="43"/>
      <c r="BO44" s="23"/>
      <c r="BS44" s="21"/>
      <c r="BT44" s="47"/>
      <c r="BU44" s="42"/>
      <c r="BV44" s="44"/>
      <c r="BW44" s="44"/>
      <c r="BX44" s="43"/>
      <c r="BY44" s="23"/>
      <c r="CC44" s="21"/>
      <c r="CD44" s="47"/>
      <c r="CE44" s="42"/>
      <c r="CF44" s="44"/>
      <c r="CG44" s="44"/>
      <c r="CH44" s="43"/>
      <c r="CI44" s="23"/>
      <c r="CM44" s="21"/>
      <c r="CN44" s="47"/>
      <c r="CO44" s="42"/>
      <c r="CP44" s="44"/>
      <c r="CQ44" s="44"/>
      <c r="CR44" s="43"/>
      <c r="CS44" s="23"/>
      <c r="CW44" s="21"/>
      <c r="CX44" s="47"/>
      <c r="CY44" s="42"/>
      <c r="CZ44" s="44"/>
      <c r="DA44" s="44"/>
      <c r="DB44" s="43"/>
      <c r="DC44" s="23"/>
      <c r="DG44" s="21"/>
      <c r="DH44" s="47"/>
      <c r="DI44" s="42"/>
      <c r="DJ44" s="44"/>
      <c r="DK44" s="44"/>
      <c r="DL44" s="43"/>
      <c r="DM44" s="23"/>
      <c r="DR44" s="53">
        <f>J39+T39+AD39+AN39+AX39+BH39+BR39+CB39+CL39+CV39+DF39+DP39</f>
        <v>22519.949999999997</v>
      </c>
    </row>
    <row r="45" spans="2:124">
      <c r="B45" s="47"/>
      <c r="C45" s="42"/>
      <c r="D45" s="44"/>
      <c r="E45" s="44"/>
      <c r="F45" s="43"/>
      <c r="G45" s="23"/>
      <c r="K45" s="2"/>
      <c r="L45" s="47"/>
      <c r="M45" s="42"/>
      <c r="N45" s="44"/>
      <c r="O45" s="44"/>
      <c r="P45" s="43"/>
      <c r="Q45" s="23"/>
      <c r="U45" s="21"/>
      <c r="V45" s="47"/>
      <c r="W45" s="42"/>
      <c r="X45" s="44"/>
      <c r="Y45" s="44"/>
      <c r="Z45" s="43"/>
      <c r="AA45" s="23"/>
      <c r="AE45" s="21"/>
      <c r="AF45" s="47"/>
      <c r="AG45" s="42"/>
      <c r="AH45" s="44"/>
      <c r="AI45" s="44"/>
      <c r="AJ45" s="43"/>
      <c r="AK45" s="23"/>
      <c r="AO45" s="21"/>
      <c r="AP45" s="47"/>
      <c r="AQ45" s="42"/>
      <c r="AR45" s="44"/>
      <c r="AS45" s="44"/>
      <c r="AT45" s="43"/>
      <c r="AU45" s="23"/>
      <c r="AV45" s="113"/>
      <c r="AW45" s="113"/>
      <c r="AX45" s="113"/>
      <c r="AY45" s="21"/>
      <c r="AZ45" s="41"/>
      <c r="BA45" s="42"/>
      <c r="BB45" s="42"/>
      <c r="BC45" s="44"/>
      <c r="BD45" s="43"/>
      <c r="BE45" s="23"/>
      <c r="BI45" s="21"/>
      <c r="BJ45" s="47"/>
      <c r="BK45" s="42"/>
      <c r="BL45" s="44"/>
      <c r="BM45" s="44"/>
      <c r="BN45" s="43"/>
      <c r="BO45" s="23"/>
      <c r="BS45" s="21"/>
      <c r="BT45" s="47"/>
      <c r="BU45" s="42"/>
      <c r="BV45" s="44"/>
      <c r="BW45" s="44"/>
      <c r="BX45" s="43"/>
      <c r="BY45" s="23"/>
      <c r="CC45" s="21"/>
      <c r="CD45" s="47"/>
      <c r="CE45" s="42"/>
      <c r="CF45" s="44"/>
      <c r="CG45" s="44"/>
      <c r="CH45" s="43"/>
      <c r="CI45" s="23"/>
      <c r="CM45" s="21"/>
      <c r="CN45" s="47"/>
      <c r="CO45" s="42"/>
      <c r="CP45" s="44"/>
      <c r="CQ45" s="44"/>
      <c r="CR45" s="43"/>
      <c r="CS45" s="23"/>
      <c r="CW45" s="21"/>
      <c r="CX45" s="47"/>
      <c r="CY45" s="42"/>
      <c r="CZ45" s="44"/>
      <c r="DA45" s="44"/>
      <c r="DB45" s="43"/>
      <c r="DC45" s="23"/>
      <c r="DG45" s="21"/>
      <c r="DH45" s="47"/>
      <c r="DI45" s="42"/>
      <c r="DJ45" s="44"/>
      <c r="DK45" s="44"/>
      <c r="DL45" s="43"/>
      <c r="DM45" s="23"/>
      <c r="DR45" s="68" t="s">
        <v>50</v>
      </c>
    </row>
    <row r="46" spans="2:124" ht="15.75" thickBot="1">
      <c r="B46" s="47"/>
      <c r="C46" s="42"/>
      <c r="D46" s="44"/>
      <c r="E46" s="44"/>
      <c r="F46" s="43"/>
      <c r="G46" s="23"/>
      <c r="K46" s="2"/>
      <c r="L46" s="47"/>
      <c r="M46" s="42"/>
      <c r="N46" s="44"/>
      <c r="O46" s="44"/>
      <c r="P46" s="43"/>
      <c r="Q46" s="23"/>
      <c r="U46" s="21"/>
      <c r="V46" s="47"/>
      <c r="W46" s="42"/>
      <c r="X46" s="44"/>
      <c r="Y46" s="44"/>
      <c r="Z46" s="43"/>
      <c r="AA46" s="23"/>
      <c r="AE46" s="21"/>
      <c r="AF46" s="47"/>
      <c r="AG46" s="42"/>
      <c r="AH46" s="44"/>
      <c r="AI46" s="44"/>
      <c r="AJ46" s="43"/>
      <c r="AK46" s="23"/>
      <c r="AO46" s="21"/>
      <c r="AP46" s="47"/>
      <c r="AQ46" s="42"/>
      <c r="AR46" s="44"/>
      <c r="AS46" s="44"/>
      <c r="AT46" s="43"/>
      <c r="AU46" s="23"/>
      <c r="AY46" s="21"/>
      <c r="AZ46" s="41"/>
      <c r="BA46" s="42"/>
      <c r="BB46" s="42"/>
      <c r="BC46" s="44"/>
      <c r="BD46" s="43"/>
      <c r="BE46" s="23"/>
      <c r="BI46" s="21"/>
      <c r="BJ46" s="47"/>
      <c r="BK46" s="42"/>
      <c r="BL46" s="44"/>
      <c r="BM46" s="44"/>
      <c r="BN46" s="43"/>
      <c r="BO46" s="23"/>
      <c r="BS46" s="21"/>
      <c r="BT46" s="47"/>
      <c r="BU46" s="42"/>
      <c r="BV46" s="44"/>
      <c r="BW46" s="44"/>
      <c r="BX46" s="43"/>
      <c r="BY46" s="23"/>
      <c r="CC46" s="21"/>
      <c r="CD46" s="47"/>
      <c r="CE46" s="42"/>
      <c r="CF46" s="44"/>
      <c r="CG46" s="44"/>
      <c r="CH46" s="43"/>
      <c r="CI46" s="23"/>
      <c r="CM46" s="21"/>
      <c r="CN46" s="47"/>
      <c r="CO46" s="42"/>
      <c r="CP46" s="44"/>
      <c r="CQ46" s="44"/>
      <c r="CR46" s="43"/>
      <c r="CS46" s="23"/>
      <c r="CW46" s="21"/>
      <c r="CX46" s="47"/>
      <c r="CY46" s="42"/>
      <c r="CZ46" s="44"/>
      <c r="DA46" s="44"/>
      <c r="DB46" s="43"/>
      <c r="DC46" s="23"/>
      <c r="DG46" s="21"/>
      <c r="DH46" s="47"/>
      <c r="DI46" s="42"/>
      <c r="DJ46" s="44"/>
      <c r="DK46" s="44"/>
      <c r="DL46" s="43"/>
      <c r="DM46" s="23"/>
      <c r="DR46" s="69">
        <f>F39+P39+Z39+AJ39+AT39+BD39+BN39+BX39+CH39+CR39+DB39+DL39</f>
        <v>16585.610000000004</v>
      </c>
    </row>
    <row r="47" spans="2:124" ht="15.75" thickBot="1">
      <c r="B47" s="47"/>
      <c r="C47" s="42"/>
      <c r="D47" s="44"/>
      <c r="E47" s="44"/>
      <c r="F47" s="43"/>
      <c r="G47" s="23"/>
      <c r="K47" s="2"/>
      <c r="L47" s="47"/>
      <c r="M47" s="42"/>
      <c r="N47" s="44"/>
      <c r="O47" s="44"/>
      <c r="P47" s="43"/>
      <c r="Q47" s="23"/>
      <c r="U47" s="21"/>
      <c r="V47" s="47"/>
      <c r="W47" s="42"/>
      <c r="X47" s="44"/>
      <c r="Y47" s="44"/>
      <c r="Z47" s="43"/>
      <c r="AA47" s="23"/>
      <c r="AE47" s="21"/>
      <c r="AF47" s="47"/>
      <c r="AG47" s="42"/>
      <c r="AH47" s="44"/>
      <c r="AI47" s="44"/>
      <c r="AJ47" s="43"/>
      <c r="AK47" s="23"/>
      <c r="AO47" s="21"/>
      <c r="AP47" s="47"/>
      <c r="AQ47" s="42"/>
      <c r="AR47" s="44"/>
      <c r="AS47" s="44"/>
      <c r="AT47" s="43"/>
      <c r="AU47" s="23"/>
      <c r="AY47" s="21"/>
      <c r="AZ47" s="41"/>
      <c r="BA47" s="42"/>
      <c r="BB47" s="42"/>
      <c r="BC47" s="44"/>
      <c r="BD47" s="43"/>
      <c r="BE47" s="23"/>
      <c r="BI47" s="21"/>
      <c r="BJ47" s="47"/>
      <c r="BK47" s="42"/>
      <c r="BL47" s="44"/>
      <c r="BM47" s="44"/>
      <c r="BN47" s="43"/>
      <c r="BO47" s="23"/>
      <c r="BS47" s="21"/>
      <c r="BT47" s="47"/>
      <c r="BU47" s="42"/>
      <c r="BV47" s="44"/>
      <c r="BW47" s="44"/>
      <c r="BX47" s="43"/>
      <c r="BY47" s="23"/>
      <c r="CC47" s="21"/>
      <c r="CD47" s="47"/>
      <c r="CE47" s="42"/>
      <c r="CF47" s="44"/>
      <c r="CG47" s="44"/>
      <c r="CH47" s="43"/>
      <c r="CI47" s="23"/>
      <c r="CM47" s="21"/>
      <c r="CN47" s="47"/>
      <c r="CO47" s="42"/>
      <c r="CP47" s="44"/>
      <c r="CQ47" s="44"/>
      <c r="CR47" s="43"/>
      <c r="CS47" s="23"/>
      <c r="CW47" s="21"/>
      <c r="CX47" s="47"/>
      <c r="CY47" s="42"/>
      <c r="CZ47" s="44"/>
      <c r="DA47" s="44"/>
      <c r="DB47" s="43"/>
      <c r="DC47" s="23"/>
      <c r="DG47" s="21"/>
      <c r="DH47" s="47"/>
      <c r="DI47" s="42"/>
      <c r="DJ47" s="44"/>
      <c r="DK47" s="44"/>
      <c r="DL47" s="43"/>
      <c r="DM47" s="23"/>
    </row>
    <row r="48" spans="2:124">
      <c r="B48" s="44"/>
      <c r="C48" s="42"/>
      <c r="D48" s="44"/>
      <c r="E48" s="44"/>
      <c r="F48" s="43"/>
      <c r="G48" s="23"/>
      <c r="K48" s="2"/>
      <c r="L48" s="44"/>
      <c r="M48" s="42"/>
      <c r="N48" s="44"/>
      <c r="O48" s="44"/>
      <c r="P48" s="43"/>
      <c r="Q48" s="23"/>
      <c r="U48" s="21"/>
      <c r="V48" s="44"/>
      <c r="W48" s="42"/>
      <c r="X48" s="44"/>
      <c r="Y48" s="44"/>
      <c r="Z48" s="43"/>
      <c r="AA48" s="23"/>
      <c r="AE48" s="21"/>
      <c r="AF48" s="44"/>
      <c r="AG48" s="42"/>
      <c r="AH48" s="44"/>
      <c r="AI48" s="44"/>
      <c r="AJ48" s="43"/>
      <c r="AK48" s="23"/>
      <c r="AO48" s="21"/>
      <c r="AP48" s="44"/>
      <c r="AQ48" s="42"/>
      <c r="AR48" s="44"/>
      <c r="AS48" s="44"/>
      <c r="AT48" s="43"/>
      <c r="AU48" s="23"/>
      <c r="AY48" s="21"/>
      <c r="AZ48" s="42"/>
      <c r="BA48" s="42"/>
      <c r="BB48" s="42"/>
      <c r="BC48" s="44"/>
      <c r="BD48" s="43"/>
      <c r="BE48" s="23"/>
      <c r="BI48" s="21"/>
      <c r="BJ48" s="44"/>
      <c r="BK48" s="42"/>
      <c r="BL48" s="44"/>
      <c r="BM48" s="44"/>
      <c r="BN48" s="43"/>
      <c r="BO48" s="23"/>
      <c r="BS48" s="21"/>
      <c r="BT48" s="44"/>
      <c r="BU48" s="42"/>
      <c r="BV48" s="44"/>
      <c r="BW48" s="44"/>
      <c r="BX48" s="43"/>
      <c r="BY48" s="23"/>
      <c r="CC48" s="21"/>
      <c r="CD48" s="44"/>
      <c r="CE48" s="42"/>
      <c r="CF48" s="44"/>
      <c r="CG48" s="44"/>
      <c r="CH48" s="43"/>
      <c r="CI48" s="23"/>
      <c r="CM48" s="21"/>
      <c r="CN48" s="44"/>
      <c r="CO48" s="42"/>
      <c r="CP48" s="44"/>
      <c r="CQ48" s="44"/>
      <c r="CR48" s="43"/>
      <c r="CS48" s="23"/>
      <c r="CW48" s="21"/>
      <c r="CX48" s="44"/>
      <c r="CY48" s="42"/>
      <c r="CZ48" s="44"/>
      <c r="DA48" s="44"/>
      <c r="DB48" s="43"/>
      <c r="DC48" s="23"/>
      <c r="DG48" s="21"/>
      <c r="DH48" s="44"/>
      <c r="DI48" s="42"/>
      <c r="DJ48" s="44"/>
      <c r="DK48" s="44"/>
      <c r="DL48" s="43"/>
      <c r="DM48" s="23"/>
      <c r="DR48" s="70" t="s">
        <v>51</v>
      </c>
      <c r="DS48" s="40"/>
      <c r="DT48" s="40"/>
    </row>
    <row r="49" spans="2:124" ht="15.75" thickBot="1">
      <c r="B49" s="218"/>
      <c r="C49" s="218"/>
      <c r="D49" s="218"/>
      <c r="E49" s="48"/>
      <c r="F49" s="49"/>
      <c r="G49" s="29"/>
      <c r="K49" s="2"/>
      <c r="L49" s="218"/>
      <c r="M49" s="218"/>
      <c r="N49" s="218"/>
      <c r="O49" s="48"/>
      <c r="P49" s="49"/>
      <c r="Q49" s="29"/>
      <c r="U49" s="21"/>
      <c r="V49" s="218"/>
      <c r="W49" s="218"/>
      <c r="X49" s="218"/>
      <c r="Y49" s="48"/>
      <c r="Z49" s="49"/>
      <c r="AA49" s="29"/>
      <c r="AE49" s="21"/>
      <c r="AF49" s="218"/>
      <c r="AG49" s="218"/>
      <c r="AH49" s="218"/>
      <c r="AI49" s="48"/>
      <c r="AJ49" s="49"/>
      <c r="AK49" s="29"/>
      <c r="AO49" s="21"/>
      <c r="AP49" s="218"/>
      <c r="AQ49" s="218"/>
      <c r="AR49" s="218"/>
      <c r="AS49" s="48"/>
      <c r="AT49" s="49"/>
      <c r="AU49" s="29"/>
      <c r="AY49" s="21"/>
      <c r="AZ49" s="218"/>
      <c r="BA49" s="218"/>
      <c r="BB49" s="218"/>
      <c r="BC49" s="48"/>
      <c r="BD49" s="49"/>
      <c r="BE49" s="29"/>
      <c r="BI49" s="21"/>
      <c r="BJ49" s="218"/>
      <c r="BK49" s="218"/>
      <c r="BL49" s="218"/>
      <c r="BM49" s="48"/>
      <c r="BN49" s="49"/>
      <c r="BO49" s="29"/>
      <c r="BS49" s="21"/>
      <c r="BT49" s="218"/>
      <c r="BU49" s="218"/>
      <c r="BV49" s="218"/>
      <c r="BW49" s="48"/>
      <c r="BX49" s="49"/>
      <c r="BY49" s="29"/>
      <c r="CC49" s="21"/>
      <c r="CD49" s="218"/>
      <c r="CE49" s="218"/>
      <c r="CF49" s="218"/>
      <c r="CG49" s="48"/>
      <c r="CH49" s="49"/>
      <c r="CI49" s="29"/>
      <c r="CM49" s="21"/>
      <c r="CN49" s="218"/>
      <c r="CO49" s="218"/>
      <c r="CP49" s="218"/>
      <c r="CQ49" s="48"/>
      <c r="CR49" s="49"/>
      <c r="CS49" s="29"/>
      <c r="CW49" s="21"/>
      <c r="CX49" s="218"/>
      <c r="CY49" s="218"/>
      <c r="CZ49" s="218"/>
      <c r="DA49" s="48"/>
      <c r="DB49" s="49"/>
      <c r="DC49" s="29"/>
      <c r="DG49" s="21"/>
      <c r="DH49" s="218"/>
      <c r="DI49" s="218"/>
      <c r="DJ49" s="218"/>
      <c r="DK49" s="48"/>
      <c r="DL49" s="49"/>
      <c r="DM49" s="29"/>
      <c r="DR49" s="69">
        <f>DR46-DR44</f>
        <v>-5934.3399999999929</v>
      </c>
    </row>
    <row r="50" spans="2:124">
      <c r="G50" s="18"/>
      <c r="K50" s="5"/>
      <c r="Q50" s="18"/>
      <c r="U50" s="21"/>
      <c r="AA50" s="18"/>
      <c r="AE50" s="21"/>
      <c r="AK50" s="18"/>
      <c r="AO50" s="21"/>
      <c r="AU50" s="18"/>
      <c r="AY50" s="21"/>
      <c r="BE50" s="18"/>
      <c r="BI50" s="21"/>
      <c r="BO50" s="18"/>
      <c r="BS50" s="21"/>
      <c r="BY50" s="18"/>
      <c r="CC50" s="21"/>
      <c r="CI50" s="18"/>
      <c r="CM50" s="21"/>
      <c r="CS50" s="18"/>
      <c r="CW50" s="21"/>
      <c r="DC50" s="18"/>
      <c r="DG50" s="21"/>
      <c r="DM50" s="18"/>
    </row>
    <row r="51" spans="2:124">
      <c r="DR51" s="40"/>
      <c r="DS51" s="40"/>
      <c r="DT51" s="40"/>
    </row>
  </sheetData>
  <mergeCells count="399">
    <mergeCell ref="CX49:CZ49"/>
    <mergeCell ref="DH5:DL5"/>
    <mergeCell ref="DN6:DO6"/>
    <mergeCell ref="DD18:DE18"/>
    <mergeCell ref="DD30:DE30"/>
    <mergeCell ref="CX6:CZ6"/>
    <mergeCell ref="CX7:CZ7"/>
    <mergeCell ref="DH6:DJ6"/>
    <mergeCell ref="DH7:DJ7"/>
    <mergeCell ref="DH40:DL40"/>
    <mergeCell ref="DD37:DE37"/>
    <mergeCell ref="DD38:DF38"/>
    <mergeCell ref="DD5:DF5"/>
    <mergeCell ref="DD11:DE11"/>
    <mergeCell ref="DD12:DF12"/>
    <mergeCell ref="DD13:DE13"/>
    <mergeCell ref="DD14:DE14"/>
    <mergeCell ref="DD15:DE15"/>
    <mergeCell ref="DD16:DE16"/>
    <mergeCell ref="DD17:DE17"/>
    <mergeCell ref="DD19:DE19"/>
    <mergeCell ref="DN28:DO28"/>
    <mergeCell ref="DN29:DO29"/>
    <mergeCell ref="DN37:DO37"/>
    <mergeCell ref="CT6:CU6"/>
    <mergeCell ref="CJ18:CK18"/>
    <mergeCell ref="CJ30:CK30"/>
    <mergeCell ref="CD5:CH5"/>
    <mergeCell ref="CJ6:CK6"/>
    <mergeCell ref="CN49:CP49"/>
    <mergeCell ref="CD40:CH40"/>
    <mergeCell ref="CN40:CR40"/>
    <mergeCell ref="CT18:CU18"/>
    <mergeCell ref="CT30:CU30"/>
    <mergeCell ref="CJ41:CK41"/>
    <mergeCell ref="CT5:CV5"/>
    <mergeCell ref="CD6:CF6"/>
    <mergeCell ref="CD7:CF7"/>
    <mergeCell ref="CN6:CP6"/>
    <mergeCell ref="CN7:CP7"/>
    <mergeCell ref="CJ29:CK29"/>
    <mergeCell ref="CJ37:CK37"/>
    <mergeCell ref="CJ38:CL38"/>
    <mergeCell ref="CJ39:CK39"/>
    <mergeCell ref="CJ40:CL40"/>
    <mergeCell ref="CT11:CU11"/>
    <mergeCell ref="CT12:CV12"/>
    <mergeCell ref="CT13:CU13"/>
    <mergeCell ref="AP49:AR49"/>
    <mergeCell ref="AZ5:BD5"/>
    <mergeCell ref="BF6:BG6"/>
    <mergeCell ref="AV18:AW18"/>
    <mergeCell ref="AV30:AW30"/>
    <mergeCell ref="AP5:AT5"/>
    <mergeCell ref="AV6:AW6"/>
    <mergeCell ref="AP6:AR6"/>
    <mergeCell ref="AZ6:BB6"/>
    <mergeCell ref="AZ7:BB7"/>
    <mergeCell ref="AP7:AR7"/>
    <mergeCell ref="AV40:AX40"/>
    <mergeCell ref="AZ49:BB49"/>
    <mergeCell ref="AP40:AT40"/>
    <mergeCell ref="BF19:BG19"/>
    <mergeCell ref="BF20:BG20"/>
    <mergeCell ref="BF21:BG21"/>
    <mergeCell ref="BF22:BG22"/>
    <mergeCell ref="BF23:BG23"/>
    <mergeCell ref="BF24:BG24"/>
    <mergeCell ref="BF25:BG25"/>
    <mergeCell ref="BF26:BG26"/>
    <mergeCell ref="BF27:BG27"/>
    <mergeCell ref="BF28:BG28"/>
    <mergeCell ref="AF49:AH49"/>
    <mergeCell ref="V49:X49"/>
    <mergeCell ref="AF5:AJ5"/>
    <mergeCell ref="AL6:AM6"/>
    <mergeCell ref="AB18:AC18"/>
    <mergeCell ref="AB30:AC30"/>
    <mergeCell ref="V6:X6"/>
    <mergeCell ref="AF6:AH6"/>
    <mergeCell ref="V40:Z40"/>
    <mergeCell ref="AF40:AJ40"/>
    <mergeCell ref="AB5:AD5"/>
    <mergeCell ref="AB11:AC11"/>
    <mergeCell ref="AB12:AD12"/>
    <mergeCell ref="AB13:AC13"/>
    <mergeCell ref="AB14:AC14"/>
    <mergeCell ref="AB15:AC15"/>
    <mergeCell ref="AB16:AC16"/>
    <mergeCell ref="AB17:AC17"/>
    <mergeCell ref="AB19:AC19"/>
    <mergeCell ref="AB20:AC20"/>
    <mergeCell ref="AB21:AC21"/>
    <mergeCell ref="AB22:AC22"/>
    <mergeCell ref="AB23:AC23"/>
    <mergeCell ref="AB24:AC24"/>
    <mergeCell ref="V7:X7"/>
    <mergeCell ref="AF7:AH7"/>
    <mergeCell ref="B3:I4"/>
    <mergeCell ref="B5:F5"/>
    <mergeCell ref="H6:I6"/>
    <mergeCell ref="L5:P5"/>
    <mergeCell ref="H30:I30"/>
    <mergeCell ref="L3:S4"/>
    <mergeCell ref="R30:S30"/>
    <mergeCell ref="R6:S6"/>
    <mergeCell ref="V3:AC4"/>
    <mergeCell ref="V5:Z5"/>
    <mergeCell ref="AB6:AC6"/>
    <mergeCell ref="B6:D6"/>
    <mergeCell ref="L6:N6"/>
    <mergeCell ref="B7:D7"/>
    <mergeCell ref="L7:N7"/>
    <mergeCell ref="H11:I11"/>
    <mergeCell ref="H5:J5"/>
    <mergeCell ref="H17:I17"/>
    <mergeCell ref="H16:I16"/>
    <mergeCell ref="H15:I15"/>
    <mergeCell ref="H14:I14"/>
    <mergeCell ref="H13:I13"/>
    <mergeCell ref="B49:D49"/>
    <mergeCell ref="H18:I18"/>
    <mergeCell ref="L49:N49"/>
    <mergeCell ref="L40:P40"/>
    <mergeCell ref="B40:D4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7:I37"/>
    <mergeCell ref="H41:I41"/>
    <mergeCell ref="H39:I39"/>
    <mergeCell ref="H38:J38"/>
    <mergeCell ref="H40:J40"/>
    <mergeCell ref="AP3:AW4"/>
    <mergeCell ref="AF3:AM4"/>
    <mergeCell ref="AL18:AM18"/>
    <mergeCell ref="AL30:AM30"/>
    <mergeCell ref="BF18:BG18"/>
    <mergeCell ref="BF30:BG30"/>
    <mergeCell ref="BZ18:CA18"/>
    <mergeCell ref="BZ30:CA30"/>
    <mergeCell ref="BT7:BV7"/>
    <mergeCell ref="BT5:BX5"/>
    <mergeCell ref="BZ6:CA6"/>
    <mergeCell ref="BP18:BQ18"/>
    <mergeCell ref="BP30:BQ30"/>
    <mergeCell ref="BJ6:BL6"/>
    <mergeCell ref="BJ7:BL7"/>
    <mergeCell ref="BT6:BV6"/>
    <mergeCell ref="BF5:BH5"/>
    <mergeCell ref="BF11:BG11"/>
    <mergeCell ref="BF12:BH12"/>
    <mergeCell ref="BF13:BG13"/>
    <mergeCell ref="BF14:BG14"/>
    <mergeCell ref="BF15:BG15"/>
    <mergeCell ref="BF16:BG16"/>
    <mergeCell ref="BF17:BG17"/>
    <mergeCell ref="DR20:DS20"/>
    <mergeCell ref="DR39:DT39"/>
    <mergeCell ref="DR40:DT40"/>
    <mergeCell ref="DH3:DO4"/>
    <mergeCell ref="DN18:DO18"/>
    <mergeCell ref="DN30:DO30"/>
    <mergeCell ref="DH49:DJ49"/>
    <mergeCell ref="AZ40:BD40"/>
    <mergeCell ref="BJ40:BN40"/>
    <mergeCell ref="BT40:BX40"/>
    <mergeCell ref="BP6:BQ6"/>
    <mergeCell ref="CX3:DE4"/>
    <mergeCell ref="CN3:CU4"/>
    <mergeCell ref="CX40:DB40"/>
    <mergeCell ref="CX5:DB5"/>
    <mergeCell ref="DD6:DE6"/>
    <mergeCell ref="CD3:CK4"/>
    <mergeCell ref="BT3:CA4"/>
    <mergeCell ref="BJ3:BQ4"/>
    <mergeCell ref="AZ3:BG4"/>
    <mergeCell ref="BT49:BV49"/>
    <mergeCell ref="BJ49:BL49"/>
    <mergeCell ref="CD49:CF49"/>
    <mergeCell ref="CN5:CR5"/>
    <mergeCell ref="H12:J12"/>
    <mergeCell ref="H19:I19"/>
    <mergeCell ref="H20:I20"/>
    <mergeCell ref="R37:S37"/>
    <mergeCell ref="R38:T38"/>
    <mergeCell ref="R39:S39"/>
    <mergeCell ref="R40:T40"/>
    <mergeCell ref="R41:S41"/>
    <mergeCell ref="R20:S20"/>
    <mergeCell ref="R21:S21"/>
    <mergeCell ref="R22:S22"/>
    <mergeCell ref="R23:S23"/>
    <mergeCell ref="R24:S24"/>
    <mergeCell ref="R25:S25"/>
    <mergeCell ref="R26:S26"/>
    <mergeCell ref="R27:S27"/>
    <mergeCell ref="R28:S28"/>
    <mergeCell ref="R29:S29"/>
    <mergeCell ref="R18:S18"/>
    <mergeCell ref="R5:T5"/>
    <mergeCell ref="R11:S11"/>
    <mergeCell ref="R12:T12"/>
    <mergeCell ref="R13:S13"/>
    <mergeCell ref="R14:S14"/>
    <mergeCell ref="R15:S15"/>
    <mergeCell ref="R16:S16"/>
    <mergeCell ref="R17:S17"/>
    <mergeCell ref="R19:S19"/>
    <mergeCell ref="AB25:AC25"/>
    <mergeCell ref="AB26:AC26"/>
    <mergeCell ref="AB27:AC27"/>
    <mergeCell ref="AB28:AC28"/>
    <mergeCell ref="AB29:AC29"/>
    <mergeCell ref="AB37:AC37"/>
    <mergeCell ref="AB38:AD38"/>
    <mergeCell ref="AB39:AC39"/>
    <mergeCell ref="AB40:AD40"/>
    <mergeCell ref="AB41:AC41"/>
    <mergeCell ref="AL5:AN5"/>
    <mergeCell ref="AL11:AM11"/>
    <mergeCell ref="AL12:AN12"/>
    <mergeCell ref="AL13:AM13"/>
    <mergeCell ref="AL14:AM14"/>
    <mergeCell ref="AL15:AM15"/>
    <mergeCell ref="AL16:AM16"/>
    <mergeCell ref="AL17:AM17"/>
    <mergeCell ref="AL19:AM19"/>
    <mergeCell ref="AL20:AM20"/>
    <mergeCell ref="AL21:AM21"/>
    <mergeCell ref="AL22:AM22"/>
    <mergeCell ref="AL23:AM23"/>
    <mergeCell ref="AL24:AM24"/>
    <mergeCell ref="AL25:AM25"/>
    <mergeCell ref="AL26:AM26"/>
    <mergeCell ref="AL27:AM27"/>
    <mergeCell ref="AL28:AM28"/>
    <mergeCell ref="AL29:AM29"/>
    <mergeCell ref="AL37:AM37"/>
    <mergeCell ref="AL38:AN38"/>
    <mergeCell ref="AL39:AM39"/>
    <mergeCell ref="AL40:AN40"/>
    <mergeCell ref="AL41:AM41"/>
    <mergeCell ref="AV5:AX5"/>
    <mergeCell ref="AV11:AW11"/>
    <mergeCell ref="AV12:AX12"/>
    <mergeCell ref="AV13:AW13"/>
    <mergeCell ref="AV14:AW14"/>
    <mergeCell ref="AV15:AW15"/>
    <mergeCell ref="AV16:AW16"/>
    <mergeCell ref="AV17:AW17"/>
    <mergeCell ref="AV19:AW19"/>
    <mergeCell ref="AV20:AW20"/>
    <mergeCell ref="AV21:AW21"/>
    <mergeCell ref="AV22:AW22"/>
    <mergeCell ref="AV23:AW23"/>
    <mergeCell ref="AV24:AW24"/>
    <mergeCell ref="AV25:AW25"/>
    <mergeCell ref="AV26:AW26"/>
    <mergeCell ref="AV27:AW27"/>
    <mergeCell ref="AV28:AW28"/>
    <mergeCell ref="AV29:AW29"/>
    <mergeCell ref="AV37:AW37"/>
    <mergeCell ref="AV38:AX38"/>
    <mergeCell ref="AV39:AW39"/>
    <mergeCell ref="AV41:AW41"/>
    <mergeCell ref="BF29:BG29"/>
    <mergeCell ref="BF37:BG37"/>
    <mergeCell ref="BF38:BH38"/>
    <mergeCell ref="BF39:BG39"/>
    <mergeCell ref="BF40:BH40"/>
    <mergeCell ref="BF41:BG41"/>
    <mergeCell ref="BP5:BR5"/>
    <mergeCell ref="BP11:BQ11"/>
    <mergeCell ref="BP12:BR12"/>
    <mergeCell ref="BP13:BQ13"/>
    <mergeCell ref="BP14:BQ14"/>
    <mergeCell ref="BP15:BQ15"/>
    <mergeCell ref="BP16:BQ16"/>
    <mergeCell ref="BP17:BQ17"/>
    <mergeCell ref="BP19:BQ19"/>
    <mergeCell ref="BP20:BQ20"/>
    <mergeCell ref="BP21:BQ21"/>
    <mergeCell ref="BP22:BQ22"/>
    <mergeCell ref="BP23:BQ23"/>
    <mergeCell ref="BP24:BQ24"/>
    <mergeCell ref="BP25:BQ25"/>
    <mergeCell ref="BP26:BQ26"/>
    <mergeCell ref="BP27:BQ27"/>
    <mergeCell ref="BP28:BQ28"/>
    <mergeCell ref="BP29:BQ29"/>
    <mergeCell ref="BP37:BQ37"/>
    <mergeCell ref="BP38:BR38"/>
    <mergeCell ref="BP39:BQ39"/>
    <mergeCell ref="BP40:BR40"/>
    <mergeCell ref="BP41:BQ41"/>
    <mergeCell ref="BZ5:CB5"/>
    <mergeCell ref="BZ11:CA11"/>
    <mergeCell ref="BZ12:CB12"/>
    <mergeCell ref="BZ13:CA13"/>
    <mergeCell ref="BZ14:CA14"/>
    <mergeCell ref="BZ15:CA15"/>
    <mergeCell ref="BZ16:CA16"/>
    <mergeCell ref="BZ17:CA17"/>
    <mergeCell ref="BZ19:CA19"/>
    <mergeCell ref="BZ20:CA20"/>
    <mergeCell ref="BZ21:CA21"/>
    <mergeCell ref="BZ22:CA22"/>
    <mergeCell ref="BZ23:CA23"/>
    <mergeCell ref="BZ24:CA24"/>
    <mergeCell ref="BZ25:CA25"/>
    <mergeCell ref="BZ26:CA26"/>
    <mergeCell ref="BZ27:CA27"/>
    <mergeCell ref="BZ28:CA28"/>
    <mergeCell ref="BZ29:CA29"/>
    <mergeCell ref="BZ37:CA37"/>
    <mergeCell ref="BZ38:CB38"/>
    <mergeCell ref="BZ39:CA39"/>
    <mergeCell ref="BZ40:CB40"/>
    <mergeCell ref="BZ41:CA41"/>
    <mergeCell ref="CJ5:CL5"/>
    <mergeCell ref="CJ11:CK11"/>
    <mergeCell ref="CJ12:CL12"/>
    <mergeCell ref="CJ13:CK13"/>
    <mergeCell ref="CJ14:CK14"/>
    <mergeCell ref="CJ15:CK15"/>
    <mergeCell ref="CJ16:CK16"/>
    <mergeCell ref="CJ17:CK17"/>
    <mergeCell ref="CJ19:CK19"/>
    <mergeCell ref="CJ20:CK20"/>
    <mergeCell ref="CJ21:CK21"/>
    <mergeCell ref="CJ22:CK22"/>
    <mergeCell ref="CJ23:CK23"/>
    <mergeCell ref="CJ24:CK24"/>
    <mergeCell ref="CJ25:CK25"/>
    <mergeCell ref="CJ26:CK26"/>
    <mergeCell ref="CJ27:CK27"/>
    <mergeCell ref="CJ28:CK28"/>
    <mergeCell ref="CT14:CU14"/>
    <mergeCell ref="CT15:CU15"/>
    <mergeCell ref="CT16:CU16"/>
    <mergeCell ref="CT17:CU17"/>
    <mergeCell ref="CT19:CU19"/>
    <mergeCell ref="CT20:CU20"/>
    <mergeCell ref="CT21:CU21"/>
    <mergeCell ref="CT22:CU22"/>
    <mergeCell ref="CT23:CU23"/>
    <mergeCell ref="DD20:DE20"/>
    <mergeCell ref="DD21:DE21"/>
    <mergeCell ref="DD22:DE22"/>
    <mergeCell ref="DD23:DE23"/>
    <mergeCell ref="DD24:DE24"/>
    <mergeCell ref="DD25:DE25"/>
    <mergeCell ref="DD26:DE26"/>
    <mergeCell ref="DD27:DE27"/>
    <mergeCell ref="DD28:DE28"/>
    <mergeCell ref="CT39:CU39"/>
    <mergeCell ref="CT40:CV40"/>
    <mergeCell ref="CT41:CU41"/>
    <mergeCell ref="DD29:DE29"/>
    <mergeCell ref="DN39:DO39"/>
    <mergeCell ref="DN40:DP40"/>
    <mergeCell ref="DN41:DO41"/>
    <mergeCell ref="CT24:CU24"/>
    <mergeCell ref="CT25:CU25"/>
    <mergeCell ref="CT26:CU26"/>
    <mergeCell ref="CT27:CU27"/>
    <mergeCell ref="CT28:CU28"/>
    <mergeCell ref="CT29:CU29"/>
    <mergeCell ref="BJ5:BN5"/>
    <mergeCell ref="DD39:DE39"/>
    <mergeCell ref="DD40:DF40"/>
    <mergeCell ref="DD41:DE41"/>
    <mergeCell ref="DN5:DP5"/>
    <mergeCell ref="DN11:DO11"/>
    <mergeCell ref="DN12:DP12"/>
    <mergeCell ref="DN13:DO13"/>
    <mergeCell ref="DN14:DO14"/>
    <mergeCell ref="DN15:DO15"/>
    <mergeCell ref="DN16:DO16"/>
    <mergeCell ref="DN17:DO17"/>
    <mergeCell ref="DN19:DO19"/>
    <mergeCell ref="DN20:DO20"/>
    <mergeCell ref="DN21:DO21"/>
    <mergeCell ref="DN22:DO22"/>
    <mergeCell ref="DN23:DO23"/>
    <mergeCell ref="DN24:DO24"/>
    <mergeCell ref="DN25:DO25"/>
    <mergeCell ref="DN26:DO26"/>
    <mergeCell ref="DN27:DO27"/>
    <mergeCell ref="DN38:DP38"/>
    <mergeCell ref="CT37:CU37"/>
    <mergeCell ref="CT38:CV38"/>
  </mergeCells>
  <dataValidations count="1">
    <dataValidation type="list" allowBlank="1" showInputMessage="1" showErrorMessage="1" sqref="J7:J10 J31:J36 T7:T10 T31:T36 AD7:AD10 AD31:AD36 AN7:AN10 AN31:AN36 AX7:AX10 AX31:AX36 BH7:BH10 BH31:BH36 BR7:BR10 BR31:BR36 CB7:CB10 CB31:CB36 CL7:CL10 CL31:CL36 CV7:CV10 CV31:CV36 DF7:DF10 DF31:DF36 DP7:DP10 DP31:DP36 F9:F37 P9:P37 Z9:Z37 AJ9:AJ37 AT9:AT37 BD9:BD37 BN9:BN37 BX9:BX37 CH9:CH37 CR9:CR37 DB9:DB37 DL9:DL37" xr:uid="{73862127-4863-44AD-B765-C8F22053460F}">
      <formula1>"Pago,Não Pago"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EFE90-7DE4-4BE2-8122-DC8FAB4DC1B1}">
  <sheetPr>
    <tabColor theme="0" tint="-0.499984740745262"/>
  </sheetPr>
  <dimension ref="B1:P51"/>
  <sheetViews>
    <sheetView tabSelected="1" workbookViewId="0">
      <selection activeCell="I20" sqref="I20"/>
    </sheetView>
  </sheetViews>
  <sheetFormatPr defaultRowHeight="15"/>
  <cols>
    <col min="2" max="2" width="11.140625" bestFit="1" customWidth="1"/>
    <col min="3" max="3" width="43.140625" bestFit="1" customWidth="1"/>
    <col min="4" max="4" width="26.42578125" bestFit="1" customWidth="1"/>
    <col min="5" max="5" width="2" customWidth="1"/>
    <col min="6" max="6" width="1.5703125" customWidth="1"/>
    <col min="7" max="7" width="1.85546875" customWidth="1"/>
    <col min="8" max="8" width="9.5703125" customWidth="1"/>
    <col min="9" max="16" width="15.7109375" customWidth="1"/>
  </cols>
  <sheetData>
    <row r="1" spans="2:16" ht="15.75" thickBot="1"/>
    <row r="2" spans="2:16" ht="21.75" thickBot="1">
      <c r="E2" s="226" t="s">
        <v>144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</row>
    <row r="4" spans="2:16" ht="15.75" thickBot="1">
      <c r="E4" s="114"/>
      <c r="F4" s="114"/>
      <c r="G4" s="114"/>
      <c r="H4" s="114" t="s">
        <v>16</v>
      </c>
      <c r="I4" s="114" t="s">
        <v>17</v>
      </c>
      <c r="J4" s="114" t="s">
        <v>18</v>
      </c>
      <c r="K4" s="114" t="s">
        <v>19</v>
      </c>
      <c r="L4" s="114" t="s">
        <v>20</v>
      </c>
      <c r="M4" s="114" t="s">
        <v>21</v>
      </c>
      <c r="N4" s="114" t="s">
        <v>22</v>
      </c>
      <c r="O4" s="114" t="s">
        <v>23</v>
      </c>
      <c r="P4" s="114" t="s">
        <v>24</v>
      </c>
    </row>
    <row r="5" spans="2:16">
      <c r="B5" s="229" t="s">
        <v>145</v>
      </c>
      <c r="C5" s="230"/>
      <c r="D5" s="115" t="s">
        <v>146</v>
      </c>
      <c r="E5" s="116"/>
      <c r="F5" s="116"/>
      <c r="G5" s="116"/>
      <c r="H5" s="116"/>
      <c r="I5" s="116">
        <v>2200</v>
      </c>
      <c r="J5" s="116"/>
      <c r="K5" s="116"/>
      <c r="L5" s="116"/>
      <c r="M5" s="116"/>
      <c r="N5" s="116"/>
      <c r="O5" s="116"/>
      <c r="P5" s="116"/>
    </row>
    <row r="6" spans="2:16">
      <c r="B6" s="231"/>
      <c r="C6" s="232"/>
      <c r="D6" s="115" t="s">
        <v>147</v>
      </c>
      <c r="E6" s="116"/>
      <c r="F6" s="116"/>
      <c r="G6" s="116"/>
      <c r="H6" s="116"/>
      <c r="I6" s="116">
        <v>180</v>
      </c>
      <c r="J6" s="116"/>
      <c r="K6" s="116"/>
      <c r="L6" s="116"/>
      <c r="M6" s="116"/>
      <c r="N6" s="116"/>
      <c r="O6" s="116"/>
      <c r="P6" s="116"/>
    </row>
    <row r="7" spans="2:16">
      <c r="B7" s="231"/>
      <c r="C7" s="232"/>
      <c r="D7" s="115" t="s">
        <v>148</v>
      </c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</row>
    <row r="8" spans="2:16" ht="15.75" thickBot="1">
      <c r="B8" s="233"/>
      <c r="C8" s="234"/>
      <c r="D8" s="117" t="s">
        <v>149</v>
      </c>
      <c r="E8" s="118"/>
      <c r="F8" s="118"/>
      <c r="G8" s="118"/>
      <c r="H8" s="118"/>
      <c r="I8" s="118">
        <f t="shared" ref="I8:P8" si="0">SUM(I5:I7)</f>
        <v>2380</v>
      </c>
      <c r="J8" s="118">
        <f t="shared" si="0"/>
        <v>0</v>
      </c>
      <c r="K8" s="118">
        <f t="shared" si="0"/>
        <v>0</v>
      </c>
      <c r="L8" s="118">
        <f t="shared" si="0"/>
        <v>0</v>
      </c>
      <c r="M8" s="118">
        <f t="shared" si="0"/>
        <v>0</v>
      </c>
      <c r="N8" s="118">
        <f t="shared" si="0"/>
        <v>0</v>
      </c>
      <c r="O8" s="118">
        <f t="shared" si="0"/>
        <v>0</v>
      </c>
      <c r="P8" s="118">
        <f t="shared" si="0"/>
        <v>0</v>
      </c>
    </row>
    <row r="9" spans="2:16" ht="20.25">
      <c r="B9" s="119"/>
      <c r="C9" s="119"/>
      <c r="D9" s="120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</row>
    <row r="10" spans="2:16" ht="15.75" thickBot="1">
      <c r="D10" s="122" t="s">
        <v>150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</row>
    <row r="11" spans="2:16">
      <c r="B11" s="259" t="s">
        <v>188</v>
      </c>
      <c r="C11" s="261" t="s">
        <v>9</v>
      </c>
      <c r="D11" s="124">
        <v>5000</v>
      </c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</row>
    <row r="12" spans="2:16">
      <c r="B12" s="260"/>
      <c r="C12" s="261" t="s">
        <v>200</v>
      </c>
      <c r="D12" s="124">
        <v>3500</v>
      </c>
      <c r="E12" s="116"/>
      <c r="F12" s="116"/>
      <c r="G12" s="116"/>
      <c r="H12" s="116"/>
      <c r="I12" s="116">
        <v>180</v>
      </c>
      <c r="J12" s="116"/>
      <c r="K12" s="116"/>
      <c r="L12" s="116"/>
      <c r="M12" s="116"/>
      <c r="N12" s="116"/>
      <c r="O12" s="116"/>
      <c r="P12" s="116"/>
    </row>
    <row r="13" spans="2:16" ht="15.75" thickBot="1">
      <c r="B13" s="235"/>
      <c r="C13" s="236" t="s">
        <v>152</v>
      </c>
      <c r="D13" s="237"/>
      <c r="E13" s="118"/>
      <c r="F13" s="118"/>
      <c r="G13" s="118"/>
      <c r="H13" s="118"/>
      <c r="I13" s="118">
        <f>SUM(I11:I12)</f>
        <v>180</v>
      </c>
      <c r="J13" s="118">
        <f t="shared" ref="I13:P13" si="1">SUM(J11:J11)</f>
        <v>0</v>
      </c>
      <c r="K13" s="118">
        <f t="shared" si="1"/>
        <v>0</v>
      </c>
      <c r="L13" s="118">
        <f t="shared" si="1"/>
        <v>0</v>
      </c>
      <c r="M13" s="118">
        <f t="shared" si="1"/>
        <v>0</v>
      </c>
      <c r="N13" s="118">
        <f t="shared" si="1"/>
        <v>0</v>
      </c>
      <c r="O13" s="118">
        <f t="shared" si="1"/>
        <v>0</v>
      </c>
      <c r="P13" s="118">
        <f t="shared" si="1"/>
        <v>0</v>
      </c>
    </row>
    <row r="14" spans="2:16" ht="15.75" thickBot="1"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</row>
    <row r="15" spans="2:16">
      <c r="B15" s="238" t="s">
        <v>153</v>
      </c>
      <c r="C15" s="241" t="s">
        <v>10</v>
      </c>
      <c r="D15" s="125" t="s">
        <v>154</v>
      </c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</row>
    <row r="16" spans="2:16">
      <c r="B16" s="239"/>
      <c r="C16" s="241"/>
      <c r="D16" s="125" t="s">
        <v>155</v>
      </c>
      <c r="E16" s="126"/>
      <c r="F16" s="126"/>
      <c r="G16" s="126"/>
      <c r="H16" s="126"/>
      <c r="I16" s="126">
        <f>76.12+137.11+271.88</f>
        <v>485.11</v>
      </c>
      <c r="J16" s="126"/>
      <c r="K16" s="126"/>
      <c r="L16" s="126"/>
      <c r="M16" s="126"/>
      <c r="N16" s="126"/>
      <c r="O16" s="126"/>
      <c r="P16" s="126"/>
    </row>
    <row r="17" spans="2:16">
      <c r="B17" s="239"/>
      <c r="C17" s="241"/>
      <c r="D17" s="125" t="s">
        <v>156</v>
      </c>
      <c r="E17" s="126"/>
      <c r="F17" s="126"/>
      <c r="G17" s="126"/>
      <c r="H17" s="126"/>
      <c r="I17" s="126">
        <v>176.67</v>
      </c>
      <c r="J17" s="126"/>
      <c r="K17" s="126"/>
      <c r="L17" s="126"/>
      <c r="M17" s="126"/>
      <c r="N17" s="126"/>
      <c r="O17" s="126"/>
      <c r="P17" s="126"/>
    </row>
    <row r="18" spans="2:16" ht="15.75" thickBot="1">
      <c r="B18" s="240"/>
      <c r="C18" s="242" t="s">
        <v>157</v>
      </c>
      <c r="D18" s="243"/>
      <c r="E18" s="127"/>
      <c r="F18" s="127"/>
      <c r="G18" s="127"/>
      <c r="H18" s="127"/>
      <c r="I18" s="127">
        <f t="shared" ref="I18:P18" si="2">SUM(I15:I17)</f>
        <v>661.78</v>
      </c>
      <c r="J18" s="127">
        <f t="shared" si="2"/>
        <v>0</v>
      </c>
      <c r="K18" s="127">
        <f t="shared" si="2"/>
        <v>0</v>
      </c>
      <c r="L18" s="127">
        <f t="shared" si="2"/>
        <v>0</v>
      </c>
      <c r="M18" s="127">
        <f t="shared" si="2"/>
        <v>0</v>
      </c>
      <c r="N18" s="127">
        <f t="shared" si="2"/>
        <v>0</v>
      </c>
      <c r="O18" s="127">
        <f t="shared" si="2"/>
        <v>0</v>
      </c>
      <c r="P18" s="127">
        <f t="shared" si="2"/>
        <v>0</v>
      </c>
    </row>
    <row r="19" spans="2:16" ht="21" thickBot="1">
      <c r="B19" s="128"/>
      <c r="C19" s="12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</row>
    <row r="20" spans="2:16">
      <c r="B20" s="238" t="s">
        <v>158</v>
      </c>
      <c r="C20" s="244" t="s">
        <v>159</v>
      </c>
      <c r="D20" s="125" t="s">
        <v>11</v>
      </c>
      <c r="E20" s="126"/>
      <c r="F20" s="126"/>
      <c r="G20" s="126"/>
      <c r="H20" s="126"/>
      <c r="I20" s="126">
        <f>148.18+2.41+27.45+35.72</f>
        <v>213.76</v>
      </c>
      <c r="J20" s="126"/>
      <c r="K20" s="126"/>
      <c r="L20" s="126"/>
      <c r="M20" s="126"/>
      <c r="N20" s="126"/>
      <c r="O20" s="126"/>
      <c r="P20" s="126"/>
    </row>
    <row r="21" spans="2:16">
      <c r="B21" s="239"/>
      <c r="C21" s="244"/>
      <c r="D21" s="125" t="s">
        <v>160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</row>
    <row r="22" spans="2:16">
      <c r="B22" s="239"/>
      <c r="C22" s="244"/>
      <c r="D22" s="125" t="s">
        <v>161</v>
      </c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</row>
    <row r="23" spans="2:16">
      <c r="B23" s="239"/>
      <c r="C23" s="131"/>
      <c r="D23" s="132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</row>
    <row r="24" spans="2:16">
      <c r="B24" s="239"/>
      <c r="C24" s="245" t="s">
        <v>162</v>
      </c>
      <c r="D24" s="125" t="s">
        <v>163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</row>
    <row r="25" spans="2:16" ht="15.75" thickBot="1">
      <c r="B25" s="240"/>
      <c r="C25" s="245"/>
      <c r="D25" s="125" t="s">
        <v>164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</row>
    <row r="26" spans="2:16" ht="15.75" thickBot="1">
      <c r="B26" s="132"/>
      <c r="C26" s="132"/>
      <c r="D26" s="134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23"/>
    </row>
    <row r="27" spans="2:16">
      <c r="B27" s="238" t="s">
        <v>166</v>
      </c>
      <c r="C27" s="135" t="s">
        <v>167</v>
      </c>
      <c r="D27" s="125" t="s">
        <v>165</v>
      </c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</row>
    <row r="28" spans="2:16">
      <c r="B28" s="239"/>
      <c r="C28" s="245" t="s">
        <v>168</v>
      </c>
      <c r="D28" s="125" t="s">
        <v>169</v>
      </c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2:16">
      <c r="B29" s="239"/>
      <c r="C29" s="245"/>
      <c r="D29" s="125" t="s">
        <v>170</v>
      </c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</row>
    <row r="30" spans="2:16" ht="15.75" thickBot="1">
      <c r="B30" s="240"/>
      <c r="C30" s="245"/>
      <c r="D30" s="125" t="s">
        <v>171</v>
      </c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</row>
    <row r="31" spans="2:16" ht="16.5" thickBot="1">
      <c r="B31" s="136"/>
      <c r="C31" s="137"/>
      <c r="D31" s="132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</row>
    <row r="32" spans="2:16">
      <c r="B32" s="238" t="s">
        <v>172</v>
      </c>
      <c r="C32" s="245" t="s">
        <v>173</v>
      </c>
      <c r="D32" s="125" t="s">
        <v>174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</row>
    <row r="33" spans="2:16" ht="15.75" thickBot="1">
      <c r="B33" s="240"/>
      <c r="C33" s="245"/>
      <c r="D33" s="125" t="s">
        <v>175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</row>
    <row r="34" spans="2:16" ht="15.75" thickBot="1">
      <c r="B34" s="132"/>
      <c r="C34" s="132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</row>
    <row r="35" spans="2:16" ht="15" customHeight="1">
      <c r="B35" s="238" t="s">
        <v>176</v>
      </c>
      <c r="C35" s="252" t="s">
        <v>176</v>
      </c>
      <c r="D35" s="125" t="s">
        <v>151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</row>
    <row r="36" spans="2:16" ht="15" customHeight="1">
      <c r="B36" s="239"/>
      <c r="C36" s="253"/>
      <c r="D36" s="125" t="s">
        <v>177</v>
      </c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</row>
    <row r="37" spans="2:16" ht="15" customHeight="1">
      <c r="B37" s="239"/>
      <c r="C37" s="253"/>
      <c r="D37" s="125" t="s">
        <v>178</v>
      </c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</row>
    <row r="38" spans="2:16" ht="15" customHeight="1">
      <c r="B38" s="239"/>
      <c r="C38" s="252" t="s">
        <v>179</v>
      </c>
      <c r="D38" s="125" t="s">
        <v>180</v>
      </c>
      <c r="E38" s="126"/>
      <c r="F38" s="126"/>
      <c r="G38" s="126"/>
      <c r="H38" s="126"/>
      <c r="I38" s="126">
        <f>15+65</f>
        <v>80</v>
      </c>
      <c r="J38" s="126"/>
      <c r="K38" s="126"/>
      <c r="L38" s="126"/>
      <c r="M38" s="126"/>
      <c r="N38" s="126"/>
      <c r="O38" s="126"/>
      <c r="P38" s="126"/>
    </row>
    <row r="39" spans="2:16" ht="15" customHeight="1">
      <c r="B39" s="239"/>
      <c r="C39" s="253"/>
      <c r="D39" s="125" t="s">
        <v>181</v>
      </c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</row>
    <row r="40" spans="2:16" ht="15" customHeight="1">
      <c r="B40" s="239"/>
      <c r="C40" s="253"/>
      <c r="D40" s="125" t="s">
        <v>182</v>
      </c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</row>
    <row r="41" spans="2:16" ht="15" customHeight="1">
      <c r="B41" s="239"/>
      <c r="C41" s="253"/>
      <c r="D41" s="125" t="s">
        <v>183</v>
      </c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</row>
    <row r="42" spans="2:16" ht="15" customHeight="1">
      <c r="B42" s="239"/>
      <c r="C42" s="253"/>
      <c r="D42" s="125" t="s">
        <v>190</v>
      </c>
      <c r="E42" s="126"/>
      <c r="F42" s="126"/>
      <c r="G42" s="126"/>
      <c r="H42" s="126"/>
      <c r="I42" s="126">
        <v>152.07</v>
      </c>
      <c r="J42" s="126"/>
      <c r="K42" s="126"/>
      <c r="L42" s="126"/>
      <c r="M42" s="126"/>
      <c r="N42" s="126"/>
      <c r="O42" s="126"/>
      <c r="P42" s="126"/>
    </row>
    <row r="43" spans="2:16" ht="15" customHeight="1" thickBot="1">
      <c r="B43" s="240"/>
      <c r="C43" s="254"/>
      <c r="D43" s="125" t="s">
        <v>184</v>
      </c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</row>
    <row r="44" spans="2:16" ht="15.75" customHeight="1" thickBot="1">
      <c r="B44" s="143"/>
      <c r="C44" s="146"/>
      <c r="D44" s="147" t="s">
        <v>185</v>
      </c>
      <c r="E44" s="126"/>
      <c r="F44" s="126"/>
      <c r="G44" s="126"/>
      <c r="H44" s="126"/>
      <c r="I44" s="126">
        <v>68.33</v>
      </c>
      <c r="J44" s="126"/>
      <c r="K44" s="126"/>
      <c r="L44" s="126"/>
      <c r="M44" s="126"/>
      <c r="N44" s="126"/>
      <c r="O44" s="126"/>
      <c r="P44" s="126"/>
    </row>
    <row r="45" spans="2:16" ht="18.75" thickBot="1">
      <c r="B45" s="144"/>
      <c r="C45" s="255" t="s">
        <v>186</v>
      </c>
      <c r="D45" s="256"/>
      <c r="E45" s="145"/>
      <c r="F45" s="138"/>
      <c r="G45" s="138"/>
      <c r="H45" s="138"/>
      <c r="I45" s="138">
        <f t="shared" ref="I45:P45" si="3">SUM(I20:I44)</f>
        <v>514.16</v>
      </c>
      <c r="J45" s="138">
        <f t="shared" si="3"/>
        <v>0</v>
      </c>
      <c r="K45" s="138">
        <f t="shared" si="3"/>
        <v>0</v>
      </c>
      <c r="L45" s="138">
        <f t="shared" si="3"/>
        <v>0</v>
      </c>
      <c r="M45" s="138">
        <f t="shared" si="3"/>
        <v>0</v>
      </c>
      <c r="N45" s="138">
        <f t="shared" si="3"/>
        <v>0</v>
      </c>
      <c r="O45" s="138">
        <f t="shared" si="3"/>
        <v>0</v>
      </c>
      <c r="P45" s="138">
        <f t="shared" si="3"/>
        <v>0</v>
      </c>
    </row>
    <row r="46" spans="2:16" ht="15.75" thickBot="1">
      <c r="B46" s="132"/>
      <c r="C46" s="132"/>
      <c r="D46" s="134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23"/>
    </row>
    <row r="47" spans="2:16">
      <c r="B47" s="246" t="s">
        <v>187</v>
      </c>
      <c r="C47" s="247"/>
      <c r="D47" s="139" t="s">
        <v>146</v>
      </c>
      <c r="E47" s="140"/>
      <c r="F47" s="140"/>
      <c r="G47" s="140"/>
      <c r="H47" s="140"/>
      <c r="I47" s="140">
        <f t="shared" ref="I47:P47" si="4">I8</f>
        <v>2380</v>
      </c>
      <c r="J47" s="140">
        <f t="shared" si="4"/>
        <v>0</v>
      </c>
      <c r="K47" s="140">
        <f t="shared" si="4"/>
        <v>0</v>
      </c>
      <c r="L47" s="140">
        <f t="shared" si="4"/>
        <v>0</v>
      </c>
      <c r="M47" s="140">
        <f t="shared" si="4"/>
        <v>0</v>
      </c>
      <c r="N47" s="140">
        <f t="shared" si="4"/>
        <v>0</v>
      </c>
      <c r="O47" s="140">
        <f t="shared" si="4"/>
        <v>0</v>
      </c>
      <c r="P47" s="140">
        <f t="shared" si="4"/>
        <v>0</v>
      </c>
    </row>
    <row r="48" spans="2:16">
      <c r="B48" s="248"/>
      <c r="C48" s="249"/>
      <c r="D48" s="139" t="s">
        <v>188</v>
      </c>
      <c r="E48" s="140"/>
      <c r="F48" s="140"/>
      <c r="G48" s="140"/>
      <c r="H48" s="140"/>
      <c r="I48" s="140">
        <f t="shared" ref="I48:P48" si="5">I13</f>
        <v>180</v>
      </c>
      <c r="J48" s="140">
        <f t="shared" si="5"/>
        <v>0</v>
      </c>
      <c r="K48" s="140">
        <f t="shared" si="5"/>
        <v>0</v>
      </c>
      <c r="L48" s="140">
        <f t="shared" si="5"/>
        <v>0</v>
      </c>
      <c r="M48" s="140">
        <f t="shared" si="5"/>
        <v>0</v>
      </c>
      <c r="N48" s="140">
        <f t="shared" si="5"/>
        <v>0</v>
      </c>
      <c r="O48" s="140">
        <f t="shared" si="5"/>
        <v>0</v>
      </c>
      <c r="P48" s="140">
        <f t="shared" si="5"/>
        <v>0</v>
      </c>
    </row>
    <row r="49" spans="2:16">
      <c r="B49" s="248"/>
      <c r="C49" s="249"/>
      <c r="D49" s="139" t="s">
        <v>3</v>
      </c>
      <c r="E49" s="140"/>
      <c r="F49" s="140"/>
      <c r="G49" s="140"/>
      <c r="H49" s="140"/>
      <c r="I49" s="140">
        <f t="shared" ref="I49:P49" si="6">I18+I45</f>
        <v>1175.94</v>
      </c>
      <c r="J49" s="140">
        <f t="shared" si="6"/>
        <v>0</v>
      </c>
      <c r="K49" s="140">
        <f t="shared" si="6"/>
        <v>0</v>
      </c>
      <c r="L49" s="140">
        <f t="shared" si="6"/>
        <v>0</v>
      </c>
      <c r="M49" s="140">
        <f t="shared" si="6"/>
        <v>0</v>
      </c>
      <c r="N49" s="140">
        <f t="shared" si="6"/>
        <v>0</v>
      </c>
      <c r="O49" s="140">
        <f t="shared" si="6"/>
        <v>0</v>
      </c>
      <c r="P49" s="140">
        <f t="shared" si="6"/>
        <v>0</v>
      </c>
    </row>
    <row r="50" spans="2:16">
      <c r="B50" s="248"/>
      <c r="C50" s="249"/>
      <c r="D50" s="139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</row>
    <row r="51" spans="2:16" ht="15.75" thickBot="1">
      <c r="B51" s="250"/>
      <c r="C51" s="251"/>
      <c r="D51" s="141" t="s">
        <v>189</v>
      </c>
      <c r="E51" s="142"/>
      <c r="F51" s="142"/>
      <c r="G51" s="142"/>
      <c r="H51" s="142">
        <v>20.079999999999998</v>
      </c>
      <c r="I51" s="142">
        <f t="shared" ref="I51:P51" si="7">I47-(SUM(I48:I50))+H51</f>
        <v>1044.1399999999999</v>
      </c>
      <c r="J51" s="142">
        <f t="shared" si="7"/>
        <v>1044.1399999999999</v>
      </c>
      <c r="K51" s="142">
        <f t="shared" si="7"/>
        <v>1044.1399999999999</v>
      </c>
      <c r="L51" s="142">
        <f t="shared" si="7"/>
        <v>1044.1399999999999</v>
      </c>
      <c r="M51" s="142">
        <f t="shared" si="7"/>
        <v>1044.1399999999999</v>
      </c>
      <c r="N51" s="142">
        <f t="shared" si="7"/>
        <v>1044.1399999999999</v>
      </c>
      <c r="O51" s="142">
        <f t="shared" si="7"/>
        <v>1044.1399999999999</v>
      </c>
      <c r="P51" s="142">
        <f t="shared" si="7"/>
        <v>1044.1399999999999</v>
      </c>
    </row>
  </sheetData>
  <mergeCells count="19">
    <mergeCell ref="B47:C51"/>
    <mergeCell ref="B35:B43"/>
    <mergeCell ref="B32:B33"/>
    <mergeCell ref="C32:C33"/>
    <mergeCell ref="C35:C37"/>
    <mergeCell ref="C38:C43"/>
    <mergeCell ref="C45:D45"/>
    <mergeCell ref="B20:B25"/>
    <mergeCell ref="C20:C22"/>
    <mergeCell ref="C24:C25"/>
    <mergeCell ref="B27:B30"/>
    <mergeCell ref="C28:C30"/>
    <mergeCell ref="E2:P2"/>
    <mergeCell ref="B5:C8"/>
    <mergeCell ref="B11:B13"/>
    <mergeCell ref="C13:D13"/>
    <mergeCell ref="B15:B18"/>
    <mergeCell ref="C15:C17"/>
    <mergeCell ref="C18:D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9F839-051D-46CC-85F9-D35C6C9B5A04}">
  <sheetPr>
    <tabColor theme="2" tint="-0.499984740745262"/>
  </sheetPr>
  <dimension ref="B2:D23"/>
  <sheetViews>
    <sheetView workbookViewId="0">
      <selection activeCell="C26" sqref="C26"/>
    </sheetView>
  </sheetViews>
  <sheetFormatPr defaultRowHeight="15"/>
  <cols>
    <col min="2" max="2" width="30.140625" customWidth="1"/>
    <col min="3" max="3" width="10.7109375" style="151" customWidth="1"/>
    <col min="4" max="4" width="15.7109375" style="151" customWidth="1"/>
  </cols>
  <sheetData>
    <row r="2" spans="2:4">
      <c r="B2" t="s">
        <v>196</v>
      </c>
      <c r="C2" s="165">
        <v>60</v>
      </c>
    </row>
    <row r="3" spans="2:4">
      <c r="B3" s="163" t="s">
        <v>193</v>
      </c>
      <c r="C3" s="164" t="s">
        <v>194</v>
      </c>
      <c r="D3" s="164" t="s">
        <v>195</v>
      </c>
    </row>
    <row r="4" spans="2:4">
      <c r="B4" s="166" t="s">
        <v>197</v>
      </c>
      <c r="C4" s="151">
        <v>2</v>
      </c>
      <c r="D4" s="152">
        <f>C2*C4</f>
        <v>120</v>
      </c>
    </row>
    <row r="5" spans="2:4">
      <c r="B5" s="166" t="s">
        <v>198</v>
      </c>
      <c r="C5" s="151">
        <v>4</v>
      </c>
      <c r="D5" s="152">
        <f>C2*C5</f>
        <v>240</v>
      </c>
    </row>
    <row r="6" spans="2:4">
      <c r="D6" s="152">
        <f>C2*C6</f>
        <v>0</v>
      </c>
    </row>
    <row r="7" spans="2:4">
      <c r="D7" s="152">
        <f>C2*C7</f>
        <v>0</v>
      </c>
    </row>
    <row r="8" spans="2:4">
      <c r="D8" s="152">
        <f>C2*C8</f>
        <v>0</v>
      </c>
    </row>
    <row r="9" spans="2:4">
      <c r="D9" s="152">
        <f>C2*C9</f>
        <v>0</v>
      </c>
    </row>
    <row r="10" spans="2:4">
      <c r="D10" s="152">
        <f>C2*C10</f>
        <v>0</v>
      </c>
    </row>
    <row r="11" spans="2:4">
      <c r="D11" s="152">
        <f>C2*C11</f>
        <v>0</v>
      </c>
    </row>
    <row r="12" spans="2:4">
      <c r="D12" s="152"/>
    </row>
    <row r="13" spans="2:4">
      <c r="D13" s="152"/>
    </row>
    <row r="14" spans="2:4">
      <c r="D14" s="152"/>
    </row>
    <row r="15" spans="2:4">
      <c r="D15" s="152"/>
    </row>
    <row r="16" spans="2:4">
      <c r="D16" s="152"/>
    </row>
    <row r="17" spans="4:4">
      <c r="D17" s="152"/>
    </row>
    <row r="18" spans="4:4">
      <c r="D18" s="152"/>
    </row>
    <row r="19" spans="4:4">
      <c r="D19" s="152"/>
    </row>
    <row r="20" spans="4:4">
      <c r="D20" s="152"/>
    </row>
    <row r="21" spans="4:4">
      <c r="D21" s="152"/>
    </row>
    <row r="22" spans="4:4">
      <c r="D22" s="152"/>
    </row>
    <row r="23" spans="4:4">
      <c r="D23" s="15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17B32-C759-4C0F-AA97-6DB7D4CE6B3B}">
  <dimension ref="A1:D11"/>
  <sheetViews>
    <sheetView workbookViewId="0">
      <selection activeCell="B11" sqref="B11"/>
    </sheetView>
  </sheetViews>
  <sheetFormatPr defaultRowHeight="15"/>
  <cols>
    <col min="1" max="1" width="26.42578125" bestFit="1" customWidth="1"/>
    <col min="2" max="2" width="26.140625" bestFit="1" customWidth="1"/>
    <col min="3" max="3" width="30.7109375" bestFit="1" customWidth="1"/>
    <col min="4" max="4" width="25.140625" bestFit="1" customWidth="1"/>
  </cols>
  <sheetData>
    <row r="1" spans="1:4" ht="21">
      <c r="A1" s="257" t="s">
        <v>117</v>
      </c>
      <c r="B1" s="257"/>
      <c r="C1" s="257"/>
      <c r="D1" s="257"/>
    </row>
    <row r="3" spans="1:4" ht="15.75">
      <c r="A3" s="103" t="s">
        <v>123</v>
      </c>
      <c r="B3" s="103" t="s">
        <v>124</v>
      </c>
      <c r="C3" s="103" t="s">
        <v>125</v>
      </c>
      <c r="D3" s="103" t="s">
        <v>126</v>
      </c>
    </row>
    <row r="4" spans="1:4">
      <c r="A4" s="102" t="s">
        <v>96</v>
      </c>
      <c r="B4" s="101">
        <f>495+150</f>
        <v>645</v>
      </c>
      <c r="C4" s="20"/>
      <c r="D4" s="40">
        <f t="shared" ref="D4:D7" si="0">B4-C4</f>
        <v>645</v>
      </c>
    </row>
    <row r="5" spans="1:4">
      <c r="A5" s="102" t="s">
        <v>118</v>
      </c>
      <c r="B5" s="101">
        <f>51.91+30+30+20+19.08</f>
        <v>150.99</v>
      </c>
      <c r="C5" s="101"/>
      <c r="D5" s="40">
        <f t="shared" si="0"/>
        <v>150.99</v>
      </c>
    </row>
    <row r="6" spans="1:4">
      <c r="A6" s="102" t="s">
        <v>119</v>
      </c>
      <c r="B6" s="101">
        <v>100</v>
      </c>
      <c r="C6" s="101"/>
      <c r="D6" s="40">
        <f t="shared" si="0"/>
        <v>100</v>
      </c>
    </row>
    <row r="7" spans="1:4">
      <c r="A7" s="102" t="s">
        <v>120</v>
      </c>
      <c r="B7" s="101">
        <v>699</v>
      </c>
      <c r="C7" s="101">
        <f>225+325</f>
        <v>550</v>
      </c>
      <c r="D7" s="40">
        <f t="shared" si="0"/>
        <v>149</v>
      </c>
    </row>
    <row r="8" spans="1:4">
      <c r="A8" s="102" t="s">
        <v>121</v>
      </c>
      <c r="B8" s="101">
        <v>400</v>
      </c>
      <c r="C8" s="101">
        <f>250</f>
        <v>250</v>
      </c>
      <c r="D8" s="40">
        <f>B8-C8</f>
        <v>150</v>
      </c>
    </row>
    <row r="9" spans="1:4">
      <c r="A9" s="102" t="s">
        <v>122</v>
      </c>
      <c r="B9" s="101">
        <v>306</v>
      </c>
      <c r="C9" s="101"/>
      <c r="D9" s="40">
        <f>B9-C9</f>
        <v>306</v>
      </c>
    </row>
    <row r="10" spans="1:4">
      <c r="A10" s="102"/>
      <c r="B10" s="101"/>
      <c r="C10" s="101"/>
    </row>
    <row r="11" spans="1:4">
      <c r="B11" s="40">
        <f>SUM(B4:B10)</f>
        <v>2300.9899999999998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DB584-F7E3-4CC1-BA30-50FD4B9710F3}">
  <dimension ref="B2:D26"/>
  <sheetViews>
    <sheetView workbookViewId="0">
      <selection activeCell="F9" sqref="F9"/>
    </sheetView>
  </sheetViews>
  <sheetFormatPr defaultRowHeight="15"/>
  <cols>
    <col min="2" max="2" width="28.5703125" bestFit="1" customWidth="1"/>
    <col min="3" max="3" width="16" style="20" customWidth="1"/>
    <col min="4" max="4" width="13" customWidth="1"/>
  </cols>
  <sheetData>
    <row r="2" spans="2:4">
      <c r="B2" s="109" t="s">
        <v>132</v>
      </c>
      <c r="C2" s="110">
        <v>2422</v>
      </c>
    </row>
    <row r="4" spans="2:4">
      <c r="B4" t="s">
        <v>128</v>
      </c>
      <c r="C4" s="20">
        <v>2751</v>
      </c>
    </row>
    <row r="5" spans="2:4">
      <c r="B5" t="s">
        <v>129</v>
      </c>
      <c r="C5" s="20">
        <v>609</v>
      </c>
    </row>
    <row r="6" spans="2:4">
      <c r="B6" t="s">
        <v>130</v>
      </c>
      <c r="C6" s="20">
        <v>16506</v>
      </c>
    </row>
    <row r="7" spans="2:4">
      <c r="B7" t="s">
        <v>133</v>
      </c>
      <c r="C7" s="20">
        <v>2300</v>
      </c>
    </row>
    <row r="9" spans="2:4" ht="30">
      <c r="B9" s="107" t="s">
        <v>142</v>
      </c>
      <c r="C9" s="20">
        <f>C4+C5+C7</f>
        <v>5660</v>
      </c>
    </row>
    <row r="11" spans="2:4">
      <c r="B11" t="s">
        <v>134</v>
      </c>
      <c r="C11" s="20">
        <f>C2-C5</f>
        <v>1813</v>
      </c>
      <c r="D11" s="104"/>
    </row>
    <row r="13" spans="2:4">
      <c r="B13" t="s">
        <v>131</v>
      </c>
      <c r="C13" s="20">
        <v>2750.26</v>
      </c>
    </row>
    <row r="15" spans="2:4">
      <c r="B15" t="s">
        <v>136</v>
      </c>
      <c r="C15" s="20">
        <f>C2-C4-C5</f>
        <v>-938</v>
      </c>
    </row>
    <row r="17" spans="2:3">
      <c r="B17" t="s">
        <v>135</v>
      </c>
    </row>
    <row r="18" spans="2:3">
      <c r="B18" t="s">
        <v>137</v>
      </c>
      <c r="C18" s="20">
        <f>C6+C7</f>
        <v>18806</v>
      </c>
    </row>
    <row r="19" spans="2:3">
      <c r="B19" t="s">
        <v>138</v>
      </c>
      <c r="C19" s="20">
        <f>C15</f>
        <v>-938</v>
      </c>
    </row>
    <row r="20" spans="2:3">
      <c r="B20" t="s">
        <v>139</v>
      </c>
      <c r="C20" s="105">
        <v>6</v>
      </c>
    </row>
    <row r="22" spans="2:3">
      <c r="B22" t="s">
        <v>141</v>
      </c>
      <c r="C22" s="108">
        <f>C2-C9</f>
        <v>-3238</v>
      </c>
    </row>
    <row r="24" spans="2:3">
      <c r="B24" t="s">
        <v>140</v>
      </c>
      <c r="C24" s="106">
        <f>(C18+C20)/C19</f>
        <v>-20.055437100213219</v>
      </c>
    </row>
    <row r="26" spans="2:3">
      <c r="B26" s="258" t="s">
        <v>143</v>
      </c>
      <c r="C26" s="258"/>
    </row>
  </sheetData>
  <mergeCells count="1">
    <mergeCell ref="B26:C2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EMPRESA JC</vt:lpstr>
      <vt:lpstr>JULIANA - PF</vt:lpstr>
      <vt:lpstr>Horas Patrícia</vt:lpstr>
      <vt:lpstr>Investimento empresa 2024</vt:lpstr>
      <vt:lpstr>Viabilidade do meu negócio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juliana soares</cp:lastModifiedBy>
  <dcterms:created xsi:type="dcterms:W3CDTF">2020-12-08T18:13:36Z</dcterms:created>
  <dcterms:modified xsi:type="dcterms:W3CDTF">2024-06-05T17:11:54Z</dcterms:modified>
</cp:coreProperties>
</file>