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always" codeName="EstaPasta_de_trabalho"/>
  <mc:AlternateContent xmlns:mc="http://schemas.openxmlformats.org/markup-compatibility/2006">
    <mc:Choice Requires="x15">
      <x15ac:absPath xmlns:x15ac="http://schemas.microsoft.com/office/spreadsheetml/2010/11/ac" url="\\FILESERVER01.tel.local\SuporteN2_SEBRAE$\Márcia Suzarth\Controle de Estoque\"/>
    </mc:Choice>
  </mc:AlternateContent>
  <bookViews>
    <workbookView xWindow="0" yWindow="0" windowWidth="435" windowHeight="2370" tabRatio="700" activeTab="4"/>
  </bookViews>
  <sheets>
    <sheet name="Atenção" sheetId="86" r:id="rId1"/>
    <sheet name="Conceito" sheetId="84" r:id="rId2"/>
    <sheet name="Exemplo" sheetId="85" r:id="rId3"/>
    <sheet name="Cadastro de Produtos" sheetId="83" r:id="rId4"/>
    <sheet name="Inventário" sheetId="20" r:id="rId5"/>
    <sheet name="Estoque" sheetId="21" r:id="rId6"/>
    <sheet name="Relatório" sheetId="81" r:id="rId7"/>
  </sheets>
  <definedNames>
    <definedName name="_xlnm._FilterDatabase" localSheetId="5" hidden="1">Estoque!$B$10:$C$236</definedName>
    <definedName name="_xlnm._FilterDatabase" localSheetId="4" hidden="1">Inventário!$B$8:$N$9</definedName>
    <definedName name="_xlnm.Extract" localSheetId="5">Estoque!$C$13:$C$39</definedName>
    <definedName name="_xlnm.Print_Area" localSheetId="1">Conceito!$A$2:$A$19</definedName>
    <definedName name="_xlnm.Print_Area" localSheetId="5">Estoque!$A$1:$AF$42</definedName>
    <definedName name="_xlnm.Print_Area" localSheetId="4">Inventário!$A$1:$K$155</definedName>
    <definedName name="_xlnm.Criteria" localSheetId="5">Estoque!$C$13:$C$236</definedName>
    <definedName name="_xlnm.Print_Titles" localSheetId="4">Inventário!$A:$E</definedName>
    <definedName name="_xlnm.Print_Titles" localSheetId="6">Relatório!$A:$C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21" l="1"/>
  <c r="L22" i="20"/>
  <c r="L23" i="20"/>
  <c r="L24" i="20"/>
  <c r="L25" i="20"/>
  <c r="L26" i="20"/>
  <c r="L27" i="20"/>
  <c r="L28" i="20"/>
  <c r="L29" i="20"/>
  <c r="L30" i="20"/>
  <c r="L31" i="20"/>
  <c r="L32" i="20"/>
  <c r="L33" i="20"/>
  <c r="L34" i="20"/>
  <c r="L35" i="20"/>
  <c r="L36" i="20"/>
  <c r="L37" i="20"/>
  <c r="L38" i="20"/>
  <c r="L39" i="20"/>
  <c r="L40" i="20"/>
  <c r="L41" i="20"/>
  <c r="L42" i="20"/>
  <c r="L43" i="20"/>
  <c r="L44" i="20"/>
  <c r="L45" i="20"/>
  <c r="L46" i="20"/>
  <c r="L47" i="20"/>
  <c r="L48" i="20"/>
  <c r="L49" i="20"/>
  <c r="L50" i="20"/>
  <c r="L51" i="20"/>
  <c r="L52" i="20"/>
  <c r="L53" i="20"/>
  <c r="L54" i="20"/>
  <c r="L55" i="20"/>
  <c r="L56" i="20"/>
  <c r="L57" i="20"/>
  <c r="L58" i="20"/>
  <c r="L59" i="20"/>
  <c r="L60" i="20"/>
  <c r="L61" i="20"/>
  <c r="L62" i="20"/>
  <c r="L63" i="20"/>
  <c r="L64" i="20"/>
  <c r="L65" i="20"/>
  <c r="L66" i="20"/>
  <c r="L67" i="20"/>
  <c r="L68" i="20"/>
  <c r="L69" i="20"/>
  <c r="L70" i="20"/>
  <c r="L71" i="20"/>
  <c r="L72" i="20"/>
  <c r="L73" i="20"/>
  <c r="L74" i="20"/>
  <c r="L75" i="20"/>
  <c r="L76" i="20"/>
  <c r="L77" i="20"/>
  <c r="L78" i="20"/>
  <c r="L79" i="20"/>
  <c r="L80" i="20"/>
  <c r="L81" i="20"/>
  <c r="L82" i="20"/>
  <c r="L83" i="20"/>
  <c r="L84" i="20"/>
  <c r="L85" i="20"/>
  <c r="L86" i="20"/>
  <c r="L87" i="20"/>
  <c r="L88" i="20"/>
  <c r="L89" i="20"/>
  <c r="L90" i="20"/>
  <c r="L91" i="20"/>
  <c r="L92" i="20"/>
  <c r="L93" i="20"/>
  <c r="L94" i="20"/>
  <c r="L95" i="20"/>
  <c r="L96" i="20"/>
  <c r="L97" i="20"/>
  <c r="L98" i="20"/>
  <c r="L99" i="20"/>
  <c r="L100" i="20"/>
  <c r="L101" i="20"/>
  <c r="L102" i="20"/>
  <c r="L103" i="20"/>
  <c r="L104" i="20"/>
  <c r="L105" i="20"/>
  <c r="L106" i="20"/>
  <c r="L107" i="20"/>
  <c r="L108" i="20"/>
  <c r="L109" i="20"/>
  <c r="L110" i="20"/>
  <c r="L111" i="20"/>
  <c r="L112" i="20"/>
  <c r="L113" i="20"/>
  <c r="L114" i="20"/>
  <c r="L115" i="20"/>
  <c r="L116" i="20"/>
  <c r="L117" i="20"/>
  <c r="L118" i="20"/>
  <c r="L119" i="20"/>
  <c r="L120" i="20"/>
  <c r="L121" i="20"/>
  <c r="L122" i="20"/>
  <c r="L123" i="20"/>
  <c r="L124" i="20"/>
  <c r="L125" i="20"/>
  <c r="L126" i="20"/>
  <c r="L127" i="20"/>
  <c r="L128" i="20"/>
  <c r="L129" i="20"/>
  <c r="L130" i="20"/>
  <c r="L131" i="20"/>
  <c r="L132" i="20"/>
  <c r="L133" i="20"/>
  <c r="L134" i="20"/>
  <c r="L135" i="20"/>
  <c r="L136" i="20"/>
  <c r="L137" i="20"/>
  <c r="L138" i="20"/>
  <c r="L139" i="20"/>
  <c r="L140" i="20"/>
  <c r="L141" i="20"/>
  <c r="L142" i="20"/>
  <c r="L143" i="20"/>
  <c r="L144" i="20"/>
  <c r="L145" i="20"/>
  <c r="L146" i="20"/>
  <c r="L147" i="20"/>
  <c r="L148" i="20"/>
  <c r="L149" i="20"/>
  <c r="L150" i="20"/>
  <c r="F28" i="20" l="1"/>
  <c r="F29" i="20"/>
  <c r="F30" i="20"/>
  <c r="F31" i="20"/>
  <c r="F32" i="20"/>
  <c r="F33" i="20"/>
  <c r="F34" i="20"/>
  <c r="F35" i="20"/>
  <c r="F36" i="20"/>
  <c r="F37" i="20"/>
  <c r="F38" i="20"/>
  <c r="F39" i="20"/>
  <c r="F40" i="20"/>
  <c r="F41" i="20"/>
  <c r="F42" i="20"/>
  <c r="F43" i="20"/>
  <c r="F44" i="20"/>
  <c r="F45" i="20"/>
  <c r="F46" i="20"/>
  <c r="F47" i="20"/>
  <c r="F48" i="20"/>
  <c r="F49" i="20"/>
  <c r="F50" i="20"/>
  <c r="F51" i="20"/>
  <c r="F52" i="20"/>
  <c r="F53" i="20"/>
  <c r="F54" i="20"/>
  <c r="F55" i="20"/>
  <c r="F56" i="20"/>
  <c r="F57" i="20"/>
  <c r="F58" i="20"/>
  <c r="F59" i="20"/>
  <c r="F60" i="20"/>
  <c r="F61" i="20"/>
  <c r="F62" i="20"/>
  <c r="F63" i="20"/>
  <c r="F64" i="20"/>
  <c r="F65" i="20"/>
  <c r="F66" i="20"/>
  <c r="F67" i="20"/>
  <c r="F68" i="20"/>
  <c r="F69" i="20"/>
  <c r="F70" i="20"/>
  <c r="F71" i="20"/>
  <c r="F72" i="20"/>
  <c r="F73" i="20"/>
  <c r="F74" i="20"/>
  <c r="F75" i="20"/>
  <c r="F76" i="20"/>
  <c r="F77" i="20"/>
  <c r="F78" i="20"/>
  <c r="F79" i="20"/>
  <c r="F80" i="20"/>
  <c r="F81" i="20"/>
  <c r="F82" i="20"/>
  <c r="F83" i="20"/>
  <c r="F84" i="20"/>
  <c r="F85" i="20"/>
  <c r="F86" i="20"/>
  <c r="F87" i="20"/>
  <c r="F88" i="20"/>
  <c r="F89" i="20"/>
  <c r="F90" i="20"/>
  <c r="F91" i="20"/>
  <c r="F92" i="20"/>
  <c r="F93" i="20"/>
  <c r="F94" i="20"/>
  <c r="F95" i="20"/>
  <c r="F96" i="20"/>
  <c r="F97" i="20"/>
  <c r="F98" i="20"/>
  <c r="F99" i="20"/>
  <c r="F100" i="20"/>
  <c r="F101" i="20"/>
  <c r="F102" i="20"/>
  <c r="F103" i="20"/>
  <c r="F104" i="20"/>
  <c r="F105" i="20"/>
  <c r="F106" i="20"/>
  <c r="F107" i="20"/>
  <c r="F108" i="20"/>
  <c r="F109" i="20"/>
  <c r="F110" i="20"/>
  <c r="F111" i="20"/>
  <c r="F112" i="20"/>
  <c r="F113" i="20"/>
  <c r="F114" i="20"/>
  <c r="F115" i="20"/>
  <c r="F116" i="20"/>
  <c r="F117" i="20"/>
  <c r="F118" i="20"/>
  <c r="F119" i="20"/>
  <c r="F120" i="20"/>
  <c r="F121" i="20"/>
  <c r="F122" i="20"/>
  <c r="F123" i="20"/>
  <c r="F124" i="20"/>
  <c r="F125" i="20"/>
  <c r="F126" i="20"/>
  <c r="F127" i="20"/>
  <c r="F128" i="20"/>
  <c r="F129" i="20"/>
  <c r="F130" i="20"/>
  <c r="F131" i="20"/>
  <c r="F132" i="20"/>
  <c r="F133" i="20"/>
  <c r="F134" i="20"/>
  <c r="F135" i="20"/>
  <c r="F136" i="20"/>
  <c r="F137" i="20"/>
  <c r="F138" i="20"/>
  <c r="F139" i="20"/>
  <c r="F140" i="20"/>
  <c r="F141" i="20"/>
  <c r="F142" i="20"/>
  <c r="F143" i="20"/>
  <c r="F144" i="20"/>
  <c r="F145" i="20"/>
  <c r="F146" i="20"/>
  <c r="F147" i="20"/>
  <c r="F148" i="20"/>
  <c r="F149" i="20"/>
  <c r="F150" i="20"/>
  <c r="D82" i="81" l="1"/>
  <c r="E82" i="81"/>
  <c r="F82" i="81"/>
  <c r="G82" i="81"/>
  <c r="H82" i="81"/>
  <c r="I82" i="81"/>
  <c r="J82" i="81"/>
  <c r="K82" i="81"/>
  <c r="L82" i="81"/>
  <c r="M82" i="81"/>
  <c r="N82" i="81"/>
  <c r="C82" i="81"/>
  <c r="B83" i="81"/>
  <c r="B84" i="81" l="1"/>
  <c r="S13" i="21" l="1"/>
  <c r="S14" i="21"/>
  <c r="S15" i="21"/>
  <c r="S16" i="21"/>
  <c r="S17" i="21"/>
  <c r="S18" i="21"/>
  <c r="S19" i="21"/>
  <c r="S20" i="21"/>
  <c r="S21" i="21"/>
  <c r="S22" i="21"/>
  <c r="S23" i="21"/>
  <c r="S24" i="21"/>
  <c r="S25" i="21"/>
  <c r="S26" i="21"/>
  <c r="S27" i="21"/>
  <c r="S28" i="21"/>
  <c r="S29" i="21"/>
  <c r="S30" i="21"/>
  <c r="S31" i="21"/>
  <c r="S32" i="21"/>
  <c r="S33" i="21"/>
  <c r="S34" i="21"/>
  <c r="S35" i="21"/>
  <c r="S36" i="21"/>
  <c r="S37" i="21"/>
  <c r="S38" i="21"/>
  <c r="S39" i="21"/>
  <c r="S40" i="21"/>
  <c r="S41" i="21"/>
  <c r="S42" i="21"/>
  <c r="S43" i="21"/>
  <c r="S44" i="21"/>
  <c r="S45" i="21"/>
  <c r="S46" i="21"/>
  <c r="S47" i="21"/>
  <c r="S48" i="21"/>
  <c r="S49" i="21"/>
  <c r="S50" i="21"/>
  <c r="S51" i="21"/>
  <c r="S52" i="21"/>
  <c r="S53" i="21"/>
  <c r="S54" i="21"/>
  <c r="S55" i="21"/>
  <c r="S56" i="21"/>
  <c r="S57" i="21"/>
  <c r="S58" i="21"/>
  <c r="S59" i="21"/>
  <c r="S60" i="21"/>
  <c r="S61" i="21"/>
  <c r="S62" i="21"/>
  <c r="S63" i="21"/>
  <c r="S64" i="21"/>
  <c r="S65" i="21"/>
  <c r="S66" i="21"/>
  <c r="S67" i="21"/>
  <c r="S68" i="21"/>
  <c r="S69" i="21"/>
  <c r="S70" i="21"/>
  <c r="S71" i="21"/>
  <c r="S72" i="21"/>
  <c r="S73" i="21"/>
  <c r="S74" i="21"/>
  <c r="S75" i="21"/>
  <c r="S76" i="21"/>
  <c r="S77" i="21"/>
  <c r="S78" i="21"/>
  <c r="S79" i="21"/>
  <c r="S80" i="21"/>
  <c r="S81" i="21"/>
  <c r="S82" i="21"/>
  <c r="S83" i="21"/>
  <c r="S84" i="21"/>
  <c r="S85" i="21"/>
  <c r="S86" i="21"/>
  <c r="S87" i="21"/>
  <c r="S88" i="21"/>
  <c r="S89" i="21"/>
  <c r="S90" i="21"/>
  <c r="S91" i="21"/>
  <c r="S92" i="21"/>
  <c r="S93" i="21"/>
  <c r="S94" i="21"/>
  <c r="S95" i="21"/>
  <c r="S96" i="21"/>
  <c r="S97" i="21"/>
  <c r="S98" i="21"/>
  <c r="S99" i="21"/>
  <c r="S100" i="21"/>
  <c r="S101" i="21"/>
  <c r="S102" i="21"/>
  <c r="S103" i="21"/>
  <c r="S104" i="21"/>
  <c r="S105" i="21"/>
  <c r="S106" i="21"/>
  <c r="S107" i="21"/>
  <c r="S108" i="21"/>
  <c r="S109" i="21"/>
  <c r="S110" i="21"/>
  <c r="S111" i="21"/>
  <c r="S112" i="21"/>
  <c r="S113" i="21"/>
  <c r="S114" i="21"/>
  <c r="S115" i="21"/>
  <c r="S116" i="21"/>
  <c r="S117" i="21"/>
  <c r="S118" i="21"/>
  <c r="S119" i="21"/>
  <c r="S120" i="21"/>
  <c r="S121" i="21"/>
  <c r="S122" i="21"/>
  <c r="S123" i="21"/>
  <c r="S124" i="21"/>
  <c r="S125" i="21"/>
  <c r="S126" i="21"/>
  <c r="S127" i="21"/>
  <c r="S128" i="21"/>
  <c r="S129" i="21"/>
  <c r="S130" i="21"/>
  <c r="S131" i="21"/>
  <c r="S132" i="21"/>
  <c r="S133" i="21"/>
  <c r="S134" i="21"/>
  <c r="S135" i="21"/>
  <c r="S136" i="21"/>
  <c r="S137" i="21"/>
  <c r="S138" i="21"/>
  <c r="S139" i="21"/>
  <c r="S140" i="21"/>
  <c r="S141" i="21"/>
  <c r="S142" i="21"/>
  <c r="S143" i="21"/>
  <c r="S144" i="21"/>
  <c r="S145" i="21"/>
  <c r="S146" i="21"/>
  <c r="S147" i="21"/>
  <c r="S148" i="21"/>
  <c r="S149" i="21"/>
  <c r="S150" i="21"/>
  <c r="S151" i="21"/>
  <c r="S152" i="21"/>
  <c r="C16" i="21"/>
  <c r="C236" i="21" l="1"/>
  <c r="D236" i="21" s="1"/>
  <c r="C235" i="21"/>
  <c r="D235" i="21" s="1"/>
  <c r="E235" i="21" s="1"/>
  <c r="F235" i="21" s="1"/>
  <c r="G235" i="21" s="1"/>
  <c r="H235" i="21" s="1"/>
  <c r="I235" i="21" s="1"/>
  <c r="J235" i="21" s="1"/>
  <c r="K235" i="21" s="1"/>
  <c r="L235" i="21" s="1"/>
  <c r="M235" i="21" s="1"/>
  <c r="N235" i="21" s="1"/>
  <c r="O235" i="21" s="1"/>
  <c r="C234" i="21"/>
  <c r="D234" i="21" s="1"/>
  <c r="E234" i="21" s="1"/>
  <c r="F234" i="21" s="1"/>
  <c r="G234" i="21" s="1"/>
  <c r="H234" i="21" s="1"/>
  <c r="I234" i="21" s="1"/>
  <c r="J234" i="21" s="1"/>
  <c r="K234" i="21" s="1"/>
  <c r="L234" i="21" s="1"/>
  <c r="M234" i="21" s="1"/>
  <c r="N234" i="21" s="1"/>
  <c r="O234" i="21" s="1"/>
  <c r="C233" i="21"/>
  <c r="D233" i="21" s="1"/>
  <c r="E233" i="21" s="1"/>
  <c r="F233" i="21" s="1"/>
  <c r="G233" i="21" s="1"/>
  <c r="H233" i="21" s="1"/>
  <c r="I233" i="21" s="1"/>
  <c r="J233" i="21" s="1"/>
  <c r="K233" i="21" s="1"/>
  <c r="L233" i="21" s="1"/>
  <c r="M233" i="21" s="1"/>
  <c r="N233" i="21" s="1"/>
  <c r="O233" i="21" s="1"/>
  <c r="C232" i="21"/>
  <c r="D232" i="21" s="1"/>
  <c r="E232" i="21" s="1"/>
  <c r="F232" i="21" s="1"/>
  <c r="G232" i="21" s="1"/>
  <c r="H232" i="21" s="1"/>
  <c r="I232" i="21" s="1"/>
  <c r="J232" i="21" s="1"/>
  <c r="K232" i="21" s="1"/>
  <c r="L232" i="21" s="1"/>
  <c r="M232" i="21" s="1"/>
  <c r="N232" i="21" s="1"/>
  <c r="O232" i="21" s="1"/>
  <c r="C231" i="21"/>
  <c r="D231" i="21" s="1"/>
  <c r="E231" i="21" s="1"/>
  <c r="F231" i="21" s="1"/>
  <c r="G231" i="21" s="1"/>
  <c r="H231" i="21" s="1"/>
  <c r="I231" i="21" s="1"/>
  <c r="J231" i="21" s="1"/>
  <c r="K231" i="21" s="1"/>
  <c r="L231" i="21" s="1"/>
  <c r="M231" i="21" s="1"/>
  <c r="N231" i="21" s="1"/>
  <c r="O231" i="21" s="1"/>
  <c r="C230" i="21"/>
  <c r="D230" i="21" s="1"/>
  <c r="E230" i="21" s="1"/>
  <c r="F230" i="21" s="1"/>
  <c r="G230" i="21" s="1"/>
  <c r="H230" i="21" s="1"/>
  <c r="I230" i="21" s="1"/>
  <c r="J230" i="21" s="1"/>
  <c r="K230" i="21" s="1"/>
  <c r="L230" i="21" s="1"/>
  <c r="M230" i="21" s="1"/>
  <c r="N230" i="21" s="1"/>
  <c r="O230" i="21" s="1"/>
  <c r="C229" i="21"/>
  <c r="D229" i="21" s="1"/>
  <c r="E229" i="21" s="1"/>
  <c r="F229" i="21" s="1"/>
  <c r="G229" i="21" s="1"/>
  <c r="H229" i="21" s="1"/>
  <c r="I229" i="21" s="1"/>
  <c r="J229" i="21" s="1"/>
  <c r="K229" i="21" s="1"/>
  <c r="L229" i="21" s="1"/>
  <c r="M229" i="21" s="1"/>
  <c r="N229" i="21" s="1"/>
  <c r="O229" i="21" s="1"/>
  <c r="C228" i="21"/>
  <c r="D228" i="21" s="1"/>
  <c r="E228" i="21" s="1"/>
  <c r="F228" i="21" s="1"/>
  <c r="G228" i="21" s="1"/>
  <c r="H228" i="21" s="1"/>
  <c r="I228" i="21" s="1"/>
  <c r="J228" i="21" s="1"/>
  <c r="K228" i="21" s="1"/>
  <c r="L228" i="21" s="1"/>
  <c r="M228" i="21" s="1"/>
  <c r="N228" i="21" s="1"/>
  <c r="O228" i="21" s="1"/>
  <c r="C227" i="21"/>
  <c r="D227" i="21" s="1"/>
  <c r="E227" i="21" s="1"/>
  <c r="F227" i="21" s="1"/>
  <c r="G227" i="21" s="1"/>
  <c r="H227" i="21" s="1"/>
  <c r="I227" i="21" s="1"/>
  <c r="J227" i="21" s="1"/>
  <c r="K227" i="21" s="1"/>
  <c r="L227" i="21" s="1"/>
  <c r="M227" i="21" s="1"/>
  <c r="N227" i="21" s="1"/>
  <c r="O227" i="21" s="1"/>
  <c r="C226" i="21"/>
  <c r="D226" i="21" s="1"/>
  <c r="E226" i="21" s="1"/>
  <c r="F226" i="21" s="1"/>
  <c r="G226" i="21" s="1"/>
  <c r="H226" i="21" s="1"/>
  <c r="I226" i="21" s="1"/>
  <c r="J226" i="21" s="1"/>
  <c r="K226" i="21" s="1"/>
  <c r="L226" i="21" s="1"/>
  <c r="M226" i="21" s="1"/>
  <c r="N226" i="21" s="1"/>
  <c r="O226" i="21" s="1"/>
  <c r="C225" i="21"/>
  <c r="D225" i="21" s="1"/>
  <c r="E225" i="21" s="1"/>
  <c r="F225" i="21" s="1"/>
  <c r="G225" i="21" s="1"/>
  <c r="H225" i="21" s="1"/>
  <c r="I225" i="21" s="1"/>
  <c r="J225" i="21" s="1"/>
  <c r="K225" i="21" s="1"/>
  <c r="L225" i="21" s="1"/>
  <c r="M225" i="21" s="1"/>
  <c r="N225" i="21" s="1"/>
  <c r="O225" i="21" s="1"/>
  <c r="C224" i="21"/>
  <c r="D224" i="21" s="1"/>
  <c r="E224" i="21" s="1"/>
  <c r="F224" i="21" s="1"/>
  <c r="G224" i="21" s="1"/>
  <c r="H224" i="21" s="1"/>
  <c r="I224" i="21" s="1"/>
  <c r="J224" i="21" s="1"/>
  <c r="K224" i="21" s="1"/>
  <c r="L224" i="21" s="1"/>
  <c r="M224" i="21" s="1"/>
  <c r="N224" i="21" s="1"/>
  <c r="O224" i="21" s="1"/>
  <c r="C223" i="21"/>
  <c r="D223" i="21" s="1"/>
  <c r="E223" i="21" s="1"/>
  <c r="F223" i="21" s="1"/>
  <c r="G223" i="21" s="1"/>
  <c r="H223" i="21" s="1"/>
  <c r="I223" i="21" s="1"/>
  <c r="J223" i="21" s="1"/>
  <c r="K223" i="21" s="1"/>
  <c r="L223" i="21" s="1"/>
  <c r="M223" i="21" s="1"/>
  <c r="N223" i="21" s="1"/>
  <c r="O223" i="21" s="1"/>
  <c r="C222" i="21"/>
  <c r="D222" i="21" s="1"/>
  <c r="E222" i="21" s="1"/>
  <c r="F222" i="21" s="1"/>
  <c r="G222" i="21" s="1"/>
  <c r="H222" i="21" s="1"/>
  <c r="I222" i="21" s="1"/>
  <c r="J222" i="21" s="1"/>
  <c r="K222" i="21" s="1"/>
  <c r="L222" i="21" s="1"/>
  <c r="M222" i="21" s="1"/>
  <c r="N222" i="21" s="1"/>
  <c r="O222" i="21" s="1"/>
  <c r="C221" i="21"/>
  <c r="D221" i="21" s="1"/>
  <c r="E221" i="21" s="1"/>
  <c r="F221" i="21" s="1"/>
  <c r="G221" i="21" s="1"/>
  <c r="H221" i="21" s="1"/>
  <c r="I221" i="21" s="1"/>
  <c r="J221" i="21" s="1"/>
  <c r="K221" i="21" s="1"/>
  <c r="L221" i="21" s="1"/>
  <c r="M221" i="21" s="1"/>
  <c r="N221" i="21" s="1"/>
  <c r="O221" i="21" s="1"/>
  <c r="C220" i="21"/>
  <c r="D220" i="21" s="1"/>
  <c r="E220" i="21" s="1"/>
  <c r="F220" i="21" s="1"/>
  <c r="G220" i="21" s="1"/>
  <c r="H220" i="21" s="1"/>
  <c r="I220" i="21" s="1"/>
  <c r="J220" i="21" s="1"/>
  <c r="K220" i="21" s="1"/>
  <c r="L220" i="21" s="1"/>
  <c r="M220" i="21" s="1"/>
  <c r="N220" i="21" s="1"/>
  <c r="O220" i="21" s="1"/>
  <c r="C219" i="21"/>
  <c r="D219" i="21" s="1"/>
  <c r="E219" i="21" s="1"/>
  <c r="F219" i="21" s="1"/>
  <c r="G219" i="21" s="1"/>
  <c r="H219" i="21" s="1"/>
  <c r="I219" i="21" s="1"/>
  <c r="J219" i="21" s="1"/>
  <c r="K219" i="21" s="1"/>
  <c r="L219" i="21" s="1"/>
  <c r="M219" i="21" s="1"/>
  <c r="N219" i="21" s="1"/>
  <c r="O219" i="21" s="1"/>
  <c r="C218" i="21"/>
  <c r="D218" i="21" s="1"/>
  <c r="E218" i="21" s="1"/>
  <c r="F218" i="21" s="1"/>
  <c r="G218" i="21" s="1"/>
  <c r="H218" i="21" s="1"/>
  <c r="I218" i="21" s="1"/>
  <c r="J218" i="21" s="1"/>
  <c r="K218" i="21" s="1"/>
  <c r="L218" i="21" s="1"/>
  <c r="M218" i="21" s="1"/>
  <c r="N218" i="21" s="1"/>
  <c r="O218" i="21" s="1"/>
  <c r="C217" i="21"/>
  <c r="D217" i="21" s="1"/>
  <c r="E217" i="21" s="1"/>
  <c r="F217" i="21" s="1"/>
  <c r="G217" i="21" s="1"/>
  <c r="H217" i="21" s="1"/>
  <c r="I217" i="21" s="1"/>
  <c r="J217" i="21" s="1"/>
  <c r="K217" i="21" s="1"/>
  <c r="L217" i="21" s="1"/>
  <c r="M217" i="21" s="1"/>
  <c r="N217" i="21" s="1"/>
  <c r="O217" i="21" s="1"/>
  <c r="C216" i="21"/>
  <c r="D216" i="21" s="1"/>
  <c r="E216" i="21" s="1"/>
  <c r="F216" i="21" s="1"/>
  <c r="G216" i="21" s="1"/>
  <c r="H216" i="21" s="1"/>
  <c r="I216" i="21" s="1"/>
  <c r="J216" i="21" s="1"/>
  <c r="K216" i="21" s="1"/>
  <c r="L216" i="21" s="1"/>
  <c r="M216" i="21" s="1"/>
  <c r="N216" i="21" s="1"/>
  <c r="O216" i="21" s="1"/>
  <c r="C215" i="21"/>
  <c r="D215" i="21" s="1"/>
  <c r="E215" i="21" s="1"/>
  <c r="F215" i="21" s="1"/>
  <c r="G215" i="21" s="1"/>
  <c r="H215" i="21" s="1"/>
  <c r="I215" i="21" s="1"/>
  <c r="J215" i="21" s="1"/>
  <c r="K215" i="21" s="1"/>
  <c r="L215" i="21" s="1"/>
  <c r="M215" i="21" s="1"/>
  <c r="N215" i="21" s="1"/>
  <c r="O215" i="21" s="1"/>
  <c r="C214" i="21"/>
  <c r="D214" i="21" s="1"/>
  <c r="E214" i="21" s="1"/>
  <c r="F214" i="21" s="1"/>
  <c r="G214" i="21" s="1"/>
  <c r="H214" i="21" s="1"/>
  <c r="I214" i="21" s="1"/>
  <c r="J214" i="21" s="1"/>
  <c r="K214" i="21" s="1"/>
  <c r="L214" i="21" s="1"/>
  <c r="M214" i="21" s="1"/>
  <c r="N214" i="21" s="1"/>
  <c r="O214" i="21" s="1"/>
  <c r="C213" i="21"/>
  <c r="D213" i="21" s="1"/>
  <c r="E213" i="21" s="1"/>
  <c r="F213" i="21" s="1"/>
  <c r="G213" i="21" s="1"/>
  <c r="H213" i="21" s="1"/>
  <c r="I213" i="21" s="1"/>
  <c r="J213" i="21" s="1"/>
  <c r="K213" i="21" s="1"/>
  <c r="L213" i="21" s="1"/>
  <c r="M213" i="21" s="1"/>
  <c r="N213" i="21" s="1"/>
  <c r="O213" i="21" s="1"/>
  <c r="C212" i="21"/>
  <c r="D212" i="21" s="1"/>
  <c r="E212" i="21" s="1"/>
  <c r="F212" i="21" s="1"/>
  <c r="G212" i="21" s="1"/>
  <c r="H212" i="21" s="1"/>
  <c r="I212" i="21" s="1"/>
  <c r="J212" i="21" s="1"/>
  <c r="K212" i="21" s="1"/>
  <c r="L212" i="21" s="1"/>
  <c r="M212" i="21" s="1"/>
  <c r="N212" i="21" s="1"/>
  <c r="O212" i="21" s="1"/>
  <c r="E236" i="21" l="1"/>
  <c r="H155" i="20"/>
  <c r="M10" i="20"/>
  <c r="N10" i="20" l="1"/>
  <c r="F236" i="21"/>
  <c r="G236" i="21" l="1"/>
  <c r="M150" i="20"/>
  <c r="M149" i="20"/>
  <c r="M148" i="20"/>
  <c r="M147" i="20"/>
  <c r="M146" i="20"/>
  <c r="M145" i="20"/>
  <c r="M144" i="20"/>
  <c r="M143" i="20"/>
  <c r="M142" i="20"/>
  <c r="M141" i="20"/>
  <c r="M140" i="20"/>
  <c r="M139" i="20"/>
  <c r="M138" i="20"/>
  <c r="M137" i="20"/>
  <c r="M136" i="20"/>
  <c r="M135" i="20"/>
  <c r="M134" i="20"/>
  <c r="M133" i="20"/>
  <c r="M132" i="20"/>
  <c r="M131" i="20"/>
  <c r="M130" i="20"/>
  <c r="M129" i="20"/>
  <c r="M128" i="20"/>
  <c r="M127" i="20"/>
  <c r="M126" i="20"/>
  <c r="M125" i="20"/>
  <c r="M124" i="20"/>
  <c r="M123" i="20"/>
  <c r="M122" i="20"/>
  <c r="M121" i="20"/>
  <c r="M120" i="20"/>
  <c r="M119" i="20"/>
  <c r="M118" i="20"/>
  <c r="M117" i="20"/>
  <c r="M116" i="20"/>
  <c r="M115" i="20"/>
  <c r="M114" i="20"/>
  <c r="M113" i="20"/>
  <c r="M112" i="20"/>
  <c r="M111" i="20"/>
  <c r="M110" i="20"/>
  <c r="M109" i="20"/>
  <c r="M108" i="20"/>
  <c r="M107" i="20"/>
  <c r="M106" i="20"/>
  <c r="M105" i="20"/>
  <c r="M104" i="20"/>
  <c r="M103" i="20"/>
  <c r="M102" i="20"/>
  <c r="M101" i="20"/>
  <c r="M100" i="20"/>
  <c r="M99" i="20"/>
  <c r="M98" i="20"/>
  <c r="M97" i="20"/>
  <c r="M96" i="20"/>
  <c r="M95" i="20"/>
  <c r="M94" i="20"/>
  <c r="M93" i="20"/>
  <c r="M92" i="20"/>
  <c r="M91" i="20"/>
  <c r="M90" i="20"/>
  <c r="M89" i="20"/>
  <c r="M88" i="20"/>
  <c r="M87" i="20"/>
  <c r="M86" i="20"/>
  <c r="M85" i="20"/>
  <c r="M84" i="20"/>
  <c r="M83" i="20"/>
  <c r="M82" i="20"/>
  <c r="M81" i="20"/>
  <c r="M80" i="20"/>
  <c r="M79" i="20"/>
  <c r="M78" i="20"/>
  <c r="M77" i="20"/>
  <c r="M76" i="20"/>
  <c r="M75" i="20"/>
  <c r="M74" i="20"/>
  <c r="M73" i="20"/>
  <c r="M72" i="20"/>
  <c r="M71" i="20"/>
  <c r="M70" i="20"/>
  <c r="M69" i="20"/>
  <c r="M68" i="20"/>
  <c r="M67" i="20"/>
  <c r="M66" i="20"/>
  <c r="M65" i="20"/>
  <c r="M64" i="20"/>
  <c r="M63" i="20"/>
  <c r="M62" i="20"/>
  <c r="M61" i="20"/>
  <c r="M60" i="20"/>
  <c r="M59" i="20"/>
  <c r="M58" i="20"/>
  <c r="M57" i="20"/>
  <c r="M56" i="20"/>
  <c r="M55" i="20"/>
  <c r="M54" i="20"/>
  <c r="M53" i="20"/>
  <c r="M52" i="20"/>
  <c r="M51" i="20"/>
  <c r="M50" i="20"/>
  <c r="M49" i="20"/>
  <c r="M48" i="20"/>
  <c r="M47" i="20"/>
  <c r="M46" i="20"/>
  <c r="M45" i="20"/>
  <c r="M44" i="20"/>
  <c r="M43" i="20"/>
  <c r="M42" i="20"/>
  <c r="M41" i="20"/>
  <c r="M40" i="20"/>
  <c r="M39" i="20"/>
  <c r="M38" i="20"/>
  <c r="M37" i="20"/>
  <c r="M36" i="20"/>
  <c r="M35" i="20"/>
  <c r="M34" i="20"/>
  <c r="M33" i="20"/>
  <c r="M32" i="20"/>
  <c r="M31" i="20"/>
  <c r="M30" i="20"/>
  <c r="M29" i="20"/>
  <c r="M28" i="20"/>
  <c r="M27" i="20"/>
  <c r="M26" i="20"/>
  <c r="M25" i="20"/>
  <c r="M24" i="20"/>
  <c r="M23" i="20"/>
  <c r="M22" i="20"/>
  <c r="M21" i="20"/>
  <c r="M20" i="20"/>
  <c r="M19" i="20"/>
  <c r="M18" i="20"/>
  <c r="M17" i="20"/>
  <c r="M16" i="20"/>
  <c r="M15" i="20"/>
  <c r="M14" i="20"/>
  <c r="M13" i="20"/>
  <c r="M12" i="20"/>
  <c r="M11" i="20"/>
  <c r="J6" i="20" s="1"/>
  <c r="J150" i="20"/>
  <c r="J149" i="20"/>
  <c r="J148" i="20"/>
  <c r="J147" i="20"/>
  <c r="J146" i="20"/>
  <c r="J145" i="20"/>
  <c r="J144" i="20"/>
  <c r="J143" i="20"/>
  <c r="J142" i="20"/>
  <c r="J141" i="20"/>
  <c r="J140" i="20"/>
  <c r="J139" i="20"/>
  <c r="J138" i="20"/>
  <c r="J137" i="20"/>
  <c r="J136" i="20"/>
  <c r="J135" i="20"/>
  <c r="J134" i="20"/>
  <c r="J133" i="20"/>
  <c r="J132" i="20"/>
  <c r="J131" i="20"/>
  <c r="J130" i="20"/>
  <c r="J129" i="20"/>
  <c r="J128" i="20"/>
  <c r="J127" i="20"/>
  <c r="J126" i="20"/>
  <c r="J125" i="20"/>
  <c r="J124" i="20"/>
  <c r="J123" i="20"/>
  <c r="J122" i="20"/>
  <c r="J121" i="20"/>
  <c r="J120" i="20"/>
  <c r="J119" i="20"/>
  <c r="J118" i="20"/>
  <c r="J117" i="20"/>
  <c r="J116" i="20"/>
  <c r="J115" i="20"/>
  <c r="J114" i="20"/>
  <c r="J113" i="20"/>
  <c r="J112" i="20"/>
  <c r="J111" i="20"/>
  <c r="J110" i="20"/>
  <c r="J109" i="20"/>
  <c r="J108" i="20"/>
  <c r="J107" i="20"/>
  <c r="J106" i="20"/>
  <c r="J105" i="20"/>
  <c r="J104" i="20"/>
  <c r="J103" i="20"/>
  <c r="J102" i="20"/>
  <c r="J101" i="20"/>
  <c r="J100" i="20"/>
  <c r="J99" i="20"/>
  <c r="J98" i="20"/>
  <c r="J97" i="20"/>
  <c r="J96" i="20"/>
  <c r="J95" i="20"/>
  <c r="J94" i="20"/>
  <c r="J93" i="20"/>
  <c r="J92" i="20"/>
  <c r="J91" i="20"/>
  <c r="J90" i="20"/>
  <c r="J89" i="20"/>
  <c r="J88" i="20"/>
  <c r="J87" i="20"/>
  <c r="J86" i="20"/>
  <c r="J85" i="20"/>
  <c r="J84" i="20"/>
  <c r="J83" i="20"/>
  <c r="J82" i="20"/>
  <c r="J81" i="20"/>
  <c r="J80" i="20"/>
  <c r="J79" i="20"/>
  <c r="J78" i="20"/>
  <c r="J77" i="20"/>
  <c r="J76" i="20"/>
  <c r="J75" i="20"/>
  <c r="J74" i="20"/>
  <c r="J73" i="20"/>
  <c r="J72" i="20"/>
  <c r="J71" i="20"/>
  <c r="J70" i="20"/>
  <c r="J69" i="20"/>
  <c r="J68" i="20"/>
  <c r="J67" i="20"/>
  <c r="J66" i="20"/>
  <c r="J65" i="20"/>
  <c r="J64" i="20"/>
  <c r="J63" i="20"/>
  <c r="J62" i="20"/>
  <c r="J61" i="20"/>
  <c r="J60" i="20"/>
  <c r="J59" i="20"/>
  <c r="J58" i="20"/>
  <c r="J57" i="20"/>
  <c r="J56" i="20"/>
  <c r="J55" i="20"/>
  <c r="J54" i="20"/>
  <c r="J53" i="20"/>
  <c r="J52" i="20"/>
  <c r="J51" i="20"/>
  <c r="J50" i="20"/>
  <c r="J49" i="20"/>
  <c r="J48" i="20"/>
  <c r="J47" i="20"/>
  <c r="J46" i="20"/>
  <c r="J45" i="20"/>
  <c r="J44" i="20"/>
  <c r="J43" i="20"/>
  <c r="J42" i="20"/>
  <c r="J41" i="20"/>
  <c r="J40" i="20"/>
  <c r="J39" i="20"/>
  <c r="J38" i="20"/>
  <c r="J37" i="20"/>
  <c r="J36" i="20"/>
  <c r="J35" i="20"/>
  <c r="J34" i="20"/>
  <c r="J33" i="20"/>
  <c r="J32" i="20"/>
  <c r="J31" i="20"/>
  <c r="J30" i="20"/>
  <c r="J29" i="20"/>
  <c r="J28" i="20"/>
  <c r="J27" i="20"/>
  <c r="J26" i="20"/>
  <c r="J25" i="20"/>
  <c r="J24" i="20"/>
  <c r="J23" i="20"/>
  <c r="J22" i="20"/>
  <c r="J21" i="20"/>
  <c r="J20" i="20"/>
  <c r="J19" i="20"/>
  <c r="J18" i="20"/>
  <c r="J17" i="20"/>
  <c r="J16" i="20"/>
  <c r="J15" i="20"/>
  <c r="J14" i="20"/>
  <c r="J13" i="20"/>
  <c r="J12" i="20"/>
  <c r="J11" i="20"/>
  <c r="J10" i="20"/>
  <c r="H236" i="21" l="1"/>
  <c r="H152" i="20"/>
  <c r="H153" i="20"/>
  <c r="H205" i="83"/>
  <c r="C28" i="20"/>
  <c r="D28" i="20" s="1"/>
  <c r="C29" i="20"/>
  <c r="D29" i="20" s="1"/>
  <c r="C30" i="20"/>
  <c r="D30" i="20" s="1"/>
  <c r="C31" i="20"/>
  <c r="D31" i="20" s="1"/>
  <c r="C32" i="20"/>
  <c r="D32" i="20" s="1"/>
  <c r="C33" i="20"/>
  <c r="D33" i="20" s="1"/>
  <c r="C34" i="20"/>
  <c r="D34" i="20" s="1"/>
  <c r="C35" i="20"/>
  <c r="D35" i="20" s="1"/>
  <c r="C36" i="20"/>
  <c r="D36" i="20" s="1"/>
  <c r="C37" i="20"/>
  <c r="D37" i="20" s="1"/>
  <c r="C38" i="20"/>
  <c r="D38" i="20" s="1"/>
  <c r="C39" i="20"/>
  <c r="D39" i="20" s="1"/>
  <c r="C40" i="20"/>
  <c r="D40" i="20" s="1"/>
  <c r="C41" i="20"/>
  <c r="D41" i="20" s="1"/>
  <c r="C42" i="20"/>
  <c r="D42" i="20" s="1"/>
  <c r="C43" i="20"/>
  <c r="D43" i="20" s="1"/>
  <c r="C44" i="20"/>
  <c r="D44" i="20" s="1"/>
  <c r="C45" i="20"/>
  <c r="D45" i="20" s="1"/>
  <c r="C46" i="20"/>
  <c r="D46" i="20" s="1"/>
  <c r="C47" i="20"/>
  <c r="D47" i="20" s="1"/>
  <c r="C48" i="20"/>
  <c r="D48" i="20" s="1"/>
  <c r="C49" i="20"/>
  <c r="D49" i="20" s="1"/>
  <c r="C50" i="20"/>
  <c r="D50" i="20" s="1"/>
  <c r="C51" i="20"/>
  <c r="D51" i="20" s="1"/>
  <c r="C52" i="20"/>
  <c r="D52" i="20" s="1"/>
  <c r="C53" i="20"/>
  <c r="D53" i="20" s="1"/>
  <c r="C54" i="20"/>
  <c r="D54" i="20" s="1"/>
  <c r="C55" i="20"/>
  <c r="D55" i="20" s="1"/>
  <c r="C56" i="20"/>
  <c r="D56" i="20" s="1"/>
  <c r="C57" i="20"/>
  <c r="D57" i="20" s="1"/>
  <c r="C58" i="20"/>
  <c r="D58" i="20" s="1"/>
  <c r="C59" i="20"/>
  <c r="D59" i="20" s="1"/>
  <c r="C60" i="20"/>
  <c r="D60" i="20" s="1"/>
  <c r="C61" i="20"/>
  <c r="D61" i="20" s="1"/>
  <c r="C62" i="20"/>
  <c r="D62" i="20" s="1"/>
  <c r="C63" i="20"/>
  <c r="D63" i="20" s="1"/>
  <c r="C64" i="20"/>
  <c r="D64" i="20" s="1"/>
  <c r="C65" i="20"/>
  <c r="D65" i="20" s="1"/>
  <c r="C66" i="20"/>
  <c r="D66" i="20" s="1"/>
  <c r="C67" i="20"/>
  <c r="D67" i="20" s="1"/>
  <c r="C68" i="20"/>
  <c r="D68" i="20" s="1"/>
  <c r="C69" i="20"/>
  <c r="D69" i="20" s="1"/>
  <c r="C70" i="20"/>
  <c r="D70" i="20" s="1"/>
  <c r="C71" i="20"/>
  <c r="D71" i="20" s="1"/>
  <c r="C72" i="20"/>
  <c r="D72" i="20" s="1"/>
  <c r="C73" i="20"/>
  <c r="D73" i="20" s="1"/>
  <c r="C74" i="20"/>
  <c r="D74" i="20" s="1"/>
  <c r="C75" i="20"/>
  <c r="D75" i="20" s="1"/>
  <c r="C76" i="20"/>
  <c r="D76" i="20" s="1"/>
  <c r="C77" i="20"/>
  <c r="D77" i="20" s="1"/>
  <c r="C78" i="20"/>
  <c r="D78" i="20" s="1"/>
  <c r="C79" i="20"/>
  <c r="D79" i="20" s="1"/>
  <c r="C80" i="20"/>
  <c r="D80" i="20" s="1"/>
  <c r="C81" i="20"/>
  <c r="D81" i="20" s="1"/>
  <c r="C82" i="20"/>
  <c r="D82" i="20" s="1"/>
  <c r="C83" i="20"/>
  <c r="D83" i="20" s="1"/>
  <c r="C84" i="20"/>
  <c r="D84" i="20" s="1"/>
  <c r="C85" i="20"/>
  <c r="D85" i="20" s="1"/>
  <c r="C86" i="20"/>
  <c r="D86" i="20" s="1"/>
  <c r="C87" i="20"/>
  <c r="D87" i="20" s="1"/>
  <c r="C88" i="20"/>
  <c r="D88" i="20" s="1"/>
  <c r="C89" i="20"/>
  <c r="D89" i="20" s="1"/>
  <c r="C90" i="20"/>
  <c r="D90" i="20" s="1"/>
  <c r="C91" i="20"/>
  <c r="D91" i="20" s="1"/>
  <c r="C92" i="20"/>
  <c r="D92" i="20" s="1"/>
  <c r="C93" i="20"/>
  <c r="D93" i="20" s="1"/>
  <c r="C94" i="20"/>
  <c r="D94" i="20" s="1"/>
  <c r="C95" i="20"/>
  <c r="D95" i="20" s="1"/>
  <c r="C96" i="20"/>
  <c r="D96" i="20" s="1"/>
  <c r="C97" i="20"/>
  <c r="D97" i="20" s="1"/>
  <c r="C98" i="20"/>
  <c r="D98" i="20" s="1"/>
  <c r="C99" i="20"/>
  <c r="D99" i="20" s="1"/>
  <c r="C100" i="20"/>
  <c r="D100" i="20" s="1"/>
  <c r="C101" i="20"/>
  <c r="D101" i="20" s="1"/>
  <c r="C102" i="20"/>
  <c r="D102" i="20" s="1"/>
  <c r="C103" i="20"/>
  <c r="D103" i="20" s="1"/>
  <c r="C104" i="20"/>
  <c r="D104" i="20" s="1"/>
  <c r="C105" i="20"/>
  <c r="D105" i="20" s="1"/>
  <c r="C106" i="20"/>
  <c r="D106" i="20" s="1"/>
  <c r="C107" i="20"/>
  <c r="D107" i="20" s="1"/>
  <c r="C108" i="20"/>
  <c r="D108" i="20" s="1"/>
  <c r="C109" i="20"/>
  <c r="D109" i="20" s="1"/>
  <c r="C110" i="20"/>
  <c r="D110" i="20" s="1"/>
  <c r="C111" i="20"/>
  <c r="D111" i="20" s="1"/>
  <c r="C112" i="20"/>
  <c r="D112" i="20" s="1"/>
  <c r="C113" i="20"/>
  <c r="D113" i="20" s="1"/>
  <c r="C114" i="20"/>
  <c r="D114" i="20" s="1"/>
  <c r="C115" i="20"/>
  <c r="D115" i="20" s="1"/>
  <c r="C116" i="20"/>
  <c r="D116" i="20" s="1"/>
  <c r="C117" i="20"/>
  <c r="D117" i="20" s="1"/>
  <c r="C118" i="20"/>
  <c r="D118" i="20" s="1"/>
  <c r="C119" i="20"/>
  <c r="D119" i="20" s="1"/>
  <c r="C120" i="20"/>
  <c r="D120" i="20" s="1"/>
  <c r="C121" i="20"/>
  <c r="D121" i="20" s="1"/>
  <c r="C122" i="20"/>
  <c r="D122" i="20" s="1"/>
  <c r="C123" i="20"/>
  <c r="D123" i="20" s="1"/>
  <c r="C124" i="20"/>
  <c r="D124" i="20" s="1"/>
  <c r="C125" i="20"/>
  <c r="D125" i="20" s="1"/>
  <c r="C126" i="20"/>
  <c r="D126" i="20" s="1"/>
  <c r="C127" i="20"/>
  <c r="D127" i="20" s="1"/>
  <c r="C128" i="20"/>
  <c r="D128" i="20" s="1"/>
  <c r="C129" i="20"/>
  <c r="D129" i="20" s="1"/>
  <c r="C130" i="20"/>
  <c r="D130" i="20" s="1"/>
  <c r="C131" i="20"/>
  <c r="D131" i="20" s="1"/>
  <c r="C132" i="20"/>
  <c r="D132" i="20" s="1"/>
  <c r="C133" i="20"/>
  <c r="D133" i="20" s="1"/>
  <c r="C134" i="20"/>
  <c r="D134" i="20" s="1"/>
  <c r="C135" i="20"/>
  <c r="D135" i="20" s="1"/>
  <c r="C136" i="20"/>
  <c r="D136" i="20" s="1"/>
  <c r="C137" i="20"/>
  <c r="D137" i="20" s="1"/>
  <c r="C138" i="20"/>
  <c r="D138" i="20" s="1"/>
  <c r="C139" i="20"/>
  <c r="D139" i="20" s="1"/>
  <c r="C140" i="20"/>
  <c r="D140" i="20" s="1"/>
  <c r="C141" i="20"/>
  <c r="D141" i="20" s="1"/>
  <c r="C142" i="20"/>
  <c r="D142" i="20" s="1"/>
  <c r="C143" i="20"/>
  <c r="D143" i="20" s="1"/>
  <c r="C144" i="20"/>
  <c r="D144" i="20" s="1"/>
  <c r="C145" i="20"/>
  <c r="D145" i="20" s="1"/>
  <c r="C146" i="20"/>
  <c r="D146" i="20" s="1"/>
  <c r="C147" i="20"/>
  <c r="D147" i="20" s="1"/>
  <c r="C148" i="20"/>
  <c r="D148" i="20" s="1"/>
  <c r="C149" i="20"/>
  <c r="D149" i="20" s="1"/>
  <c r="C150" i="20"/>
  <c r="D150" i="20" s="1"/>
  <c r="C14" i="21"/>
  <c r="C15" i="21"/>
  <c r="C17" i="21"/>
  <c r="C18" i="21"/>
  <c r="C19" i="21"/>
  <c r="C20" i="21"/>
  <c r="C21" i="21"/>
  <c r="C22" i="21"/>
  <c r="C23" i="21"/>
  <c r="C24" i="21"/>
  <c r="D24" i="21" s="1"/>
  <c r="E24" i="21" s="1"/>
  <c r="F24" i="21" s="1"/>
  <c r="G24" i="21" s="1"/>
  <c r="H24" i="21" s="1"/>
  <c r="I24" i="21" s="1"/>
  <c r="J24" i="21" s="1"/>
  <c r="K24" i="21" s="1"/>
  <c r="L24" i="21" s="1"/>
  <c r="M24" i="21" s="1"/>
  <c r="N24" i="21" s="1"/>
  <c r="O24" i="21" s="1"/>
  <c r="C25" i="21"/>
  <c r="D25" i="21" s="1"/>
  <c r="E25" i="21" s="1"/>
  <c r="F25" i="21" s="1"/>
  <c r="G25" i="21" s="1"/>
  <c r="H25" i="21" s="1"/>
  <c r="I25" i="21" s="1"/>
  <c r="J25" i="21" s="1"/>
  <c r="K25" i="21" s="1"/>
  <c r="L25" i="21" s="1"/>
  <c r="M25" i="21" s="1"/>
  <c r="N25" i="21" s="1"/>
  <c r="O25" i="21" s="1"/>
  <c r="C26" i="21"/>
  <c r="D26" i="21" s="1"/>
  <c r="E26" i="21" s="1"/>
  <c r="F26" i="21" s="1"/>
  <c r="G26" i="21" s="1"/>
  <c r="H26" i="21" s="1"/>
  <c r="I26" i="21" s="1"/>
  <c r="J26" i="21" s="1"/>
  <c r="K26" i="21" s="1"/>
  <c r="L26" i="21" s="1"/>
  <c r="M26" i="21" s="1"/>
  <c r="N26" i="21" s="1"/>
  <c r="O26" i="21" s="1"/>
  <c r="C27" i="21"/>
  <c r="D27" i="21" s="1"/>
  <c r="E27" i="21" s="1"/>
  <c r="F27" i="21" s="1"/>
  <c r="G27" i="21" s="1"/>
  <c r="H27" i="21" s="1"/>
  <c r="I27" i="21" s="1"/>
  <c r="J27" i="21" s="1"/>
  <c r="K27" i="21" s="1"/>
  <c r="L27" i="21" s="1"/>
  <c r="M27" i="21" s="1"/>
  <c r="N27" i="21" s="1"/>
  <c r="O27" i="21" s="1"/>
  <c r="C28" i="21"/>
  <c r="D28" i="21" s="1"/>
  <c r="E28" i="21" s="1"/>
  <c r="F28" i="21" s="1"/>
  <c r="G28" i="21" s="1"/>
  <c r="H28" i="21" s="1"/>
  <c r="I28" i="21" s="1"/>
  <c r="J28" i="21" s="1"/>
  <c r="K28" i="21" s="1"/>
  <c r="L28" i="21" s="1"/>
  <c r="M28" i="21" s="1"/>
  <c r="N28" i="21" s="1"/>
  <c r="O28" i="21" s="1"/>
  <c r="C29" i="21"/>
  <c r="D29" i="21" s="1"/>
  <c r="E29" i="21" s="1"/>
  <c r="F29" i="21" s="1"/>
  <c r="G29" i="21" s="1"/>
  <c r="H29" i="21" s="1"/>
  <c r="I29" i="21" s="1"/>
  <c r="J29" i="21" s="1"/>
  <c r="K29" i="21" s="1"/>
  <c r="L29" i="21" s="1"/>
  <c r="M29" i="21" s="1"/>
  <c r="N29" i="21" s="1"/>
  <c r="O29" i="21" s="1"/>
  <c r="C30" i="21"/>
  <c r="D30" i="21" s="1"/>
  <c r="E30" i="21" s="1"/>
  <c r="F30" i="21" s="1"/>
  <c r="G30" i="21" s="1"/>
  <c r="H30" i="21" s="1"/>
  <c r="I30" i="21" s="1"/>
  <c r="J30" i="21" s="1"/>
  <c r="K30" i="21" s="1"/>
  <c r="L30" i="21" s="1"/>
  <c r="M30" i="21" s="1"/>
  <c r="N30" i="21" s="1"/>
  <c r="O30" i="21" s="1"/>
  <c r="C31" i="21"/>
  <c r="D31" i="21" s="1"/>
  <c r="E31" i="21" s="1"/>
  <c r="F31" i="21" s="1"/>
  <c r="G31" i="21" s="1"/>
  <c r="H31" i="21" s="1"/>
  <c r="I31" i="21" s="1"/>
  <c r="J31" i="21" s="1"/>
  <c r="K31" i="21" s="1"/>
  <c r="L31" i="21" s="1"/>
  <c r="M31" i="21" s="1"/>
  <c r="N31" i="21" s="1"/>
  <c r="O31" i="21" s="1"/>
  <c r="C32" i="21"/>
  <c r="D32" i="21" s="1"/>
  <c r="E32" i="21" s="1"/>
  <c r="F32" i="21" s="1"/>
  <c r="G32" i="21" s="1"/>
  <c r="H32" i="21" s="1"/>
  <c r="I32" i="21" s="1"/>
  <c r="J32" i="21" s="1"/>
  <c r="K32" i="21" s="1"/>
  <c r="L32" i="21" s="1"/>
  <c r="M32" i="21" s="1"/>
  <c r="N32" i="21" s="1"/>
  <c r="O32" i="21" s="1"/>
  <c r="C33" i="21"/>
  <c r="D33" i="21" s="1"/>
  <c r="E33" i="21" s="1"/>
  <c r="F33" i="21" s="1"/>
  <c r="G33" i="21" s="1"/>
  <c r="H33" i="21" s="1"/>
  <c r="I33" i="21" s="1"/>
  <c r="J33" i="21" s="1"/>
  <c r="K33" i="21" s="1"/>
  <c r="L33" i="21" s="1"/>
  <c r="M33" i="21" s="1"/>
  <c r="N33" i="21" s="1"/>
  <c r="O33" i="21" s="1"/>
  <c r="C34" i="21"/>
  <c r="D34" i="21" s="1"/>
  <c r="E34" i="21" s="1"/>
  <c r="F34" i="21" s="1"/>
  <c r="G34" i="21" s="1"/>
  <c r="H34" i="21" s="1"/>
  <c r="I34" i="21" s="1"/>
  <c r="J34" i="21" s="1"/>
  <c r="K34" i="21" s="1"/>
  <c r="L34" i="21" s="1"/>
  <c r="M34" i="21" s="1"/>
  <c r="N34" i="21" s="1"/>
  <c r="O34" i="21" s="1"/>
  <c r="C35" i="21"/>
  <c r="D35" i="21" s="1"/>
  <c r="E35" i="21" s="1"/>
  <c r="F35" i="21" s="1"/>
  <c r="G35" i="21" s="1"/>
  <c r="H35" i="21" s="1"/>
  <c r="I35" i="21" s="1"/>
  <c r="J35" i="21" s="1"/>
  <c r="K35" i="21" s="1"/>
  <c r="L35" i="21" s="1"/>
  <c r="M35" i="21" s="1"/>
  <c r="N35" i="21" s="1"/>
  <c r="O35" i="21" s="1"/>
  <c r="C36" i="21"/>
  <c r="D36" i="21" s="1"/>
  <c r="E36" i="21" s="1"/>
  <c r="F36" i="21" s="1"/>
  <c r="G36" i="21" s="1"/>
  <c r="H36" i="21" s="1"/>
  <c r="I36" i="21" s="1"/>
  <c r="J36" i="21" s="1"/>
  <c r="K36" i="21" s="1"/>
  <c r="L36" i="21" s="1"/>
  <c r="M36" i="21" s="1"/>
  <c r="N36" i="21" s="1"/>
  <c r="O36" i="21" s="1"/>
  <c r="C37" i="21"/>
  <c r="D37" i="21" s="1"/>
  <c r="E37" i="21" s="1"/>
  <c r="F37" i="21" s="1"/>
  <c r="G37" i="21" s="1"/>
  <c r="H37" i="21" s="1"/>
  <c r="I37" i="21" s="1"/>
  <c r="J37" i="21" s="1"/>
  <c r="K37" i="21" s="1"/>
  <c r="L37" i="21" s="1"/>
  <c r="M37" i="21" s="1"/>
  <c r="N37" i="21" s="1"/>
  <c r="O37" i="21" s="1"/>
  <c r="C38" i="21"/>
  <c r="D38" i="21" s="1"/>
  <c r="E38" i="21" s="1"/>
  <c r="F38" i="21" s="1"/>
  <c r="G38" i="21" s="1"/>
  <c r="H38" i="21" s="1"/>
  <c r="I38" i="21" s="1"/>
  <c r="J38" i="21" s="1"/>
  <c r="K38" i="21" s="1"/>
  <c r="L38" i="21" s="1"/>
  <c r="M38" i="21" s="1"/>
  <c r="N38" i="21" s="1"/>
  <c r="O38" i="21" s="1"/>
  <c r="C39" i="21"/>
  <c r="D39" i="21" s="1"/>
  <c r="E39" i="21" s="1"/>
  <c r="F39" i="21" s="1"/>
  <c r="G39" i="21" s="1"/>
  <c r="H39" i="21" s="1"/>
  <c r="I39" i="21" s="1"/>
  <c r="J39" i="21" s="1"/>
  <c r="K39" i="21" s="1"/>
  <c r="L39" i="21" s="1"/>
  <c r="M39" i="21" s="1"/>
  <c r="N39" i="21" s="1"/>
  <c r="O39" i="21" s="1"/>
  <c r="C40" i="21"/>
  <c r="D40" i="21" s="1"/>
  <c r="E40" i="21" s="1"/>
  <c r="F40" i="21" s="1"/>
  <c r="G40" i="21" s="1"/>
  <c r="H40" i="21" s="1"/>
  <c r="I40" i="21" s="1"/>
  <c r="J40" i="21" s="1"/>
  <c r="K40" i="21" s="1"/>
  <c r="L40" i="21" s="1"/>
  <c r="M40" i="21" s="1"/>
  <c r="N40" i="21" s="1"/>
  <c r="O40" i="21" s="1"/>
  <c r="C41" i="21"/>
  <c r="D41" i="21" s="1"/>
  <c r="E41" i="21" s="1"/>
  <c r="F41" i="21" s="1"/>
  <c r="G41" i="21" s="1"/>
  <c r="H41" i="21" s="1"/>
  <c r="I41" i="21" s="1"/>
  <c r="J41" i="21" s="1"/>
  <c r="K41" i="21" s="1"/>
  <c r="L41" i="21" s="1"/>
  <c r="M41" i="21" s="1"/>
  <c r="N41" i="21" s="1"/>
  <c r="O41" i="21" s="1"/>
  <c r="C42" i="21"/>
  <c r="D42" i="21" s="1"/>
  <c r="E42" i="21" s="1"/>
  <c r="F42" i="21" s="1"/>
  <c r="G42" i="21" s="1"/>
  <c r="H42" i="21" s="1"/>
  <c r="I42" i="21" s="1"/>
  <c r="J42" i="21" s="1"/>
  <c r="K42" i="21" s="1"/>
  <c r="L42" i="21" s="1"/>
  <c r="M42" i="21" s="1"/>
  <c r="N42" i="21" s="1"/>
  <c r="O42" i="21" s="1"/>
  <c r="C43" i="21"/>
  <c r="D43" i="21" s="1"/>
  <c r="E43" i="21" s="1"/>
  <c r="F43" i="21" s="1"/>
  <c r="G43" i="21" s="1"/>
  <c r="H43" i="21" s="1"/>
  <c r="I43" i="21" s="1"/>
  <c r="J43" i="21" s="1"/>
  <c r="K43" i="21" s="1"/>
  <c r="L43" i="21" s="1"/>
  <c r="M43" i="21" s="1"/>
  <c r="N43" i="21" s="1"/>
  <c r="O43" i="21" s="1"/>
  <c r="C44" i="21"/>
  <c r="D44" i="21" s="1"/>
  <c r="E44" i="21" s="1"/>
  <c r="F44" i="21" s="1"/>
  <c r="G44" i="21" s="1"/>
  <c r="H44" i="21" s="1"/>
  <c r="I44" i="21" s="1"/>
  <c r="J44" i="21" s="1"/>
  <c r="K44" i="21" s="1"/>
  <c r="L44" i="21" s="1"/>
  <c r="M44" i="21" s="1"/>
  <c r="N44" i="21" s="1"/>
  <c r="O44" i="21" s="1"/>
  <c r="C45" i="21"/>
  <c r="D45" i="21" s="1"/>
  <c r="E45" i="21" s="1"/>
  <c r="F45" i="21" s="1"/>
  <c r="G45" i="21" s="1"/>
  <c r="H45" i="21" s="1"/>
  <c r="I45" i="21" s="1"/>
  <c r="J45" i="21" s="1"/>
  <c r="K45" i="21" s="1"/>
  <c r="L45" i="21" s="1"/>
  <c r="M45" i="21" s="1"/>
  <c r="N45" i="21" s="1"/>
  <c r="O45" i="21" s="1"/>
  <c r="C46" i="21"/>
  <c r="D46" i="21" s="1"/>
  <c r="E46" i="21" s="1"/>
  <c r="F46" i="21" s="1"/>
  <c r="G46" i="21" s="1"/>
  <c r="H46" i="21" s="1"/>
  <c r="I46" i="21" s="1"/>
  <c r="J46" i="21" s="1"/>
  <c r="K46" i="21" s="1"/>
  <c r="L46" i="21" s="1"/>
  <c r="M46" i="21" s="1"/>
  <c r="N46" i="21" s="1"/>
  <c r="O46" i="21" s="1"/>
  <c r="C47" i="21"/>
  <c r="D47" i="21" s="1"/>
  <c r="E47" i="21" s="1"/>
  <c r="F47" i="21" s="1"/>
  <c r="G47" i="21" s="1"/>
  <c r="H47" i="21" s="1"/>
  <c r="I47" i="21" s="1"/>
  <c r="J47" i="21" s="1"/>
  <c r="K47" i="21" s="1"/>
  <c r="L47" i="21" s="1"/>
  <c r="M47" i="21" s="1"/>
  <c r="N47" i="21" s="1"/>
  <c r="O47" i="21" s="1"/>
  <c r="C48" i="21"/>
  <c r="D48" i="21" s="1"/>
  <c r="E48" i="21" s="1"/>
  <c r="F48" i="21" s="1"/>
  <c r="G48" i="21" s="1"/>
  <c r="H48" i="21" s="1"/>
  <c r="I48" i="21" s="1"/>
  <c r="J48" i="21" s="1"/>
  <c r="K48" i="21" s="1"/>
  <c r="L48" i="21" s="1"/>
  <c r="M48" i="21" s="1"/>
  <c r="N48" i="21" s="1"/>
  <c r="O48" i="21" s="1"/>
  <c r="C49" i="21"/>
  <c r="D49" i="21" s="1"/>
  <c r="E49" i="21" s="1"/>
  <c r="F49" i="21" s="1"/>
  <c r="G49" i="21" s="1"/>
  <c r="H49" i="21" s="1"/>
  <c r="I49" i="21" s="1"/>
  <c r="J49" i="21" s="1"/>
  <c r="K49" i="21" s="1"/>
  <c r="L49" i="21" s="1"/>
  <c r="M49" i="21" s="1"/>
  <c r="N49" i="21" s="1"/>
  <c r="O49" i="21" s="1"/>
  <c r="C50" i="21"/>
  <c r="D50" i="21" s="1"/>
  <c r="E50" i="21" s="1"/>
  <c r="F50" i="21" s="1"/>
  <c r="G50" i="21" s="1"/>
  <c r="H50" i="21" s="1"/>
  <c r="I50" i="21" s="1"/>
  <c r="J50" i="21" s="1"/>
  <c r="K50" i="21" s="1"/>
  <c r="L50" i="21" s="1"/>
  <c r="M50" i="21" s="1"/>
  <c r="N50" i="21" s="1"/>
  <c r="O50" i="21" s="1"/>
  <c r="C51" i="21"/>
  <c r="D51" i="21" s="1"/>
  <c r="E51" i="21" s="1"/>
  <c r="F51" i="21" s="1"/>
  <c r="G51" i="21" s="1"/>
  <c r="H51" i="21" s="1"/>
  <c r="I51" i="21" s="1"/>
  <c r="J51" i="21" s="1"/>
  <c r="K51" i="21" s="1"/>
  <c r="L51" i="21" s="1"/>
  <c r="M51" i="21" s="1"/>
  <c r="N51" i="21" s="1"/>
  <c r="O51" i="21" s="1"/>
  <c r="C52" i="21"/>
  <c r="D52" i="21" s="1"/>
  <c r="E52" i="21" s="1"/>
  <c r="F52" i="21" s="1"/>
  <c r="G52" i="21" s="1"/>
  <c r="H52" i="21" s="1"/>
  <c r="I52" i="21" s="1"/>
  <c r="J52" i="21" s="1"/>
  <c r="K52" i="21" s="1"/>
  <c r="L52" i="21" s="1"/>
  <c r="M52" i="21" s="1"/>
  <c r="N52" i="21" s="1"/>
  <c r="O52" i="21" s="1"/>
  <c r="C53" i="21"/>
  <c r="D53" i="21" s="1"/>
  <c r="E53" i="21" s="1"/>
  <c r="F53" i="21" s="1"/>
  <c r="G53" i="21" s="1"/>
  <c r="H53" i="21" s="1"/>
  <c r="I53" i="21" s="1"/>
  <c r="J53" i="21" s="1"/>
  <c r="K53" i="21" s="1"/>
  <c r="L53" i="21" s="1"/>
  <c r="M53" i="21" s="1"/>
  <c r="N53" i="21" s="1"/>
  <c r="O53" i="21" s="1"/>
  <c r="C54" i="21"/>
  <c r="D54" i="21" s="1"/>
  <c r="E54" i="21" s="1"/>
  <c r="F54" i="21" s="1"/>
  <c r="G54" i="21" s="1"/>
  <c r="H54" i="21" s="1"/>
  <c r="I54" i="21" s="1"/>
  <c r="J54" i="21" s="1"/>
  <c r="K54" i="21" s="1"/>
  <c r="L54" i="21" s="1"/>
  <c r="M54" i="21" s="1"/>
  <c r="N54" i="21" s="1"/>
  <c r="O54" i="21" s="1"/>
  <c r="C55" i="21"/>
  <c r="D55" i="21" s="1"/>
  <c r="E55" i="21" s="1"/>
  <c r="F55" i="21" s="1"/>
  <c r="G55" i="21" s="1"/>
  <c r="H55" i="21" s="1"/>
  <c r="I55" i="21" s="1"/>
  <c r="J55" i="21" s="1"/>
  <c r="K55" i="21" s="1"/>
  <c r="L55" i="21" s="1"/>
  <c r="M55" i="21" s="1"/>
  <c r="N55" i="21" s="1"/>
  <c r="O55" i="21" s="1"/>
  <c r="C56" i="21"/>
  <c r="D56" i="21" s="1"/>
  <c r="E56" i="21" s="1"/>
  <c r="F56" i="21" s="1"/>
  <c r="G56" i="21" s="1"/>
  <c r="H56" i="21" s="1"/>
  <c r="I56" i="21" s="1"/>
  <c r="J56" i="21" s="1"/>
  <c r="K56" i="21" s="1"/>
  <c r="L56" i="21" s="1"/>
  <c r="M56" i="21" s="1"/>
  <c r="N56" i="21" s="1"/>
  <c r="O56" i="21" s="1"/>
  <c r="C57" i="21"/>
  <c r="D57" i="21" s="1"/>
  <c r="E57" i="21" s="1"/>
  <c r="F57" i="21" s="1"/>
  <c r="G57" i="21" s="1"/>
  <c r="H57" i="21" s="1"/>
  <c r="I57" i="21" s="1"/>
  <c r="J57" i="21" s="1"/>
  <c r="K57" i="21" s="1"/>
  <c r="L57" i="21" s="1"/>
  <c r="M57" i="21" s="1"/>
  <c r="N57" i="21" s="1"/>
  <c r="O57" i="21" s="1"/>
  <c r="C58" i="21"/>
  <c r="D58" i="21" s="1"/>
  <c r="E58" i="21" s="1"/>
  <c r="F58" i="21" s="1"/>
  <c r="G58" i="21" s="1"/>
  <c r="H58" i="21" s="1"/>
  <c r="I58" i="21" s="1"/>
  <c r="J58" i="21" s="1"/>
  <c r="K58" i="21" s="1"/>
  <c r="L58" i="21" s="1"/>
  <c r="M58" i="21" s="1"/>
  <c r="N58" i="21" s="1"/>
  <c r="O58" i="21" s="1"/>
  <c r="C59" i="21"/>
  <c r="D59" i="21" s="1"/>
  <c r="E59" i="21" s="1"/>
  <c r="F59" i="21" s="1"/>
  <c r="G59" i="21" s="1"/>
  <c r="H59" i="21" s="1"/>
  <c r="I59" i="21" s="1"/>
  <c r="J59" i="21" s="1"/>
  <c r="K59" i="21" s="1"/>
  <c r="L59" i="21" s="1"/>
  <c r="M59" i="21" s="1"/>
  <c r="N59" i="21" s="1"/>
  <c r="O59" i="21" s="1"/>
  <c r="C60" i="21"/>
  <c r="D60" i="21" s="1"/>
  <c r="E60" i="21" s="1"/>
  <c r="F60" i="21" s="1"/>
  <c r="G60" i="21" s="1"/>
  <c r="H60" i="21" s="1"/>
  <c r="I60" i="21" s="1"/>
  <c r="J60" i="21" s="1"/>
  <c r="K60" i="21" s="1"/>
  <c r="L60" i="21" s="1"/>
  <c r="M60" i="21" s="1"/>
  <c r="N60" i="21" s="1"/>
  <c r="O60" i="21" s="1"/>
  <c r="C61" i="21"/>
  <c r="D61" i="21" s="1"/>
  <c r="E61" i="21" s="1"/>
  <c r="F61" i="21" s="1"/>
  <c r="G61" i="21" s="1"/>
  <c r="H61" i="21" s="1"/>
  <c r="I61" i="21" s="1"/>
  <c r="J61" i="21" s="1"/>
  <c r="K61" i="21" s="1"/>
  <c r="L61" i="21" s="1"/>
  <c r="M61" i="21" s="1"/>
  <c r="N61" i="21" s="1"/>
  <c r="O61" i="21" s="1"/>
  <c r="C62" i="21"/>
  <c r="D62" i="21" s="1"/>
  <c r="E62" i="21" s="1"/>
  <c r="F62" i="21" s="1"/>
  <c r="G62" i="21" s="1"/>
  <c r="H62" i="21" s="1"/>
  <c r="I62" i="21" s="1"/>
  <c r="J62" i="21" s="1"/>
  <c r="K62" i="21" s="1"/>
  <c r="L62" i="21" s="1"/>
  <c r="M62" i="21" s="1"/>
  <c r="N62" i="21" s="1"/>
  <c r="O62" i="21" s="1"/>
  <c r="C63" i="21"/>
  <c r="D63" i="21" s="1"/>
  <c r="E63" i="21" s="1"/>
  <c r="F63" i="21" s="1"/>
  <c r="G63" i="21" s="1"/>
  <c r="H63" i="21" s="1"/>
  <c r="I63" i="21" s="1"/>
  <c r="J63" i="21" s="1"/>
  <c r="K63" i="21" s="1"/>
  <c r="L63" i="21" s="1"/>
  <c r="M63" i="21" s="1"/>
  <c r="N63" i="21" s="1"/>
  <c r="O63" i="21" s="1"/>
  <c r="C64" i="21"/>
  <c r="D64" i="21" s="1"/>
  <c r="E64" i="21" s="1"/>
  <c r="F64" i="21" s="1"/>
  <c r="G64" i="21" s="1"/>
  <c r="H64" i="21" s="1"/>
  <c r="I64" i="21" s="1"/>
  <c r="J64" i="21" s="1"/>
  <c r="K64" i="21" s="1"/>
  <c r="L64" i="21" s="1"/>
  <c r="M64" i="21" s="1"/>
  <c r="N64" i="21" s="1"/>
  <c r="O64" i="21" s="1"/>
  <c r="C65" i="21"/>
  <c r="D65" i="21" s="1"/>
  <c r="E65" i="21" s="1"/>
  <c r="F65" i="21" s="1"/>
  <c r="G65" i="21" s="1"/>
  <c r="H65" i="21" s="1"/>
  <c r="I65" i="21" s="1"/>
  <c r="J65" i="21" s="1"/>
  <c r="K65" i="21" s="1"/>
  <c r="L65" i="21" s="1"/>
  <c r="M65" i="21" s="1"/>
  <c r="N65" i="21" s="1"/>
  <c r="O65" i="21" s="1"/>
  <c r="C66" i="21"/>
  <c r="D66" i="21" s="1"/>
  <c r="E66" i="21" s="1"/>
  <c r="F66" i="21" s="1"/>
  <c r="G66" i="21" s="1"/>
  <c r="H66" i="21" s="1"/>
  <c r="I66" i="21" s="1"/>
  <c r="J66" i="21" s="1"/>
  <c r="K66" i="21" s="1"/>
  <c r="L66" i="21" s="1"/>
  <c r="M66" i="21" s="1"/>
  <c r="N66" i="21" s="1"/>
  <c r="O66" i="21" s="1"/>
  <c r="C67" i="21"/>
  <c r="D67" i="21" s="1"/>
  <c r="E67" i="21" s="1"/>
  <c r="F67" i="21" s="1"/>
  <c r="G67" i="21" s="1"/>
  <c r="H67" i="21" s="1"/>
  <c r="I67" i="21" s="1"/>
  <c r="J67" i="21" s="1"/>
  <c r="K67" i="21" s="1"/>
  <c r="L67" i="21" s="1"/>
  <c r="M67" i="21" s="1"/>
  <c r="N67" i="21" s="1"/>
  <c r="O67" i="21" s="1"/>
  <c r="C68" i="21"/>
  <c r="D68" i="21" s="1"/>
  <c r="E68" i="21" s="1"/>
  <c r="F68" i="21" s="1"/>
  <c r="G68" i="21" s="1"/>
  <c r="H68" i="21" s="1"/>
  <c r="I68" i="21" s="1"/>
  <c r="J68" i="21" s="1"/>
  <c r="K68" i="21" s="1"/>
  <c r="L68" i="21" s="1"/>
  <c r="M68" i="21" s="1"/>
  <c r="N68" i="21" s="1"/>
  <c r="O68" i="21" s="1"/>
  <c r="C69" i="21"/>
  <c r="D69" i="21" s="1"/>
  <c r="E69" i="21" s="1"/>
  <c r="F69" i="21" s="1"/>
  <c r="G69" i="21" s="1"/>
  <c r="H69" i="21" s="1"/>
  <c r="I69" i="21" s="1"/>
  <c r="J69" i="21" s="1"/>
  <c r="K69" i="21" s="1"/>
  <c r="L69" i="21" s="1"/>
  <c r="M69" i="21" s="1"/>
  <c r="N69" i="21" s="1"/>
  <c r="O69" i="21" s="1"/>
  <c r="C70" i="21"/>
  <c r="D70" i="21" s="1"/>
  <c r="E70" i="21" s="1"/>
  <c r="F70" i="21" s="1"/>
  <c r="G70" i="21" s="1"/>
  <c r="H70" i="21" s="1"/>
  <c r="I70" i="21" s="1"/>
  <c r="J70" i="21" s="1"/>
  <c r="K70" i="21" s="1"/>
  <c r="L70" i="21" s="1"/>
  <c r="M70" i="21" s="1"/>
  <c r="N70" i="21" s="1"/>
  <c r="O70" i="21" s="1"/>
  <c r="C71" i="21"/>
  <c r="D71" i="21" s="1"/>
  <c r="E71" i="21" s="1"/>
  <c r="F71" i="21" s="1"/>
  <c r="G71" i="21" s="1"/>
  <c r="H71" i="21" s="1"/>
  <c r="I71" i="21" s="1"/>
  <c r="J71" i="21" s="1"/>
  <c r="K71" i="21" s="1"/>
  <c r="L71" i="21" s="1"/>
  <c r="M71" i="21" s="1"/>
  <c r="N71" i="21" s="1"/>
  <c r="O71" i="21" s="1"/>
  <c r="C72" i="21"/>
  <c r="D72" i="21" s="1"/>
  <c r="E72" i="21" s="1"/>
  <c r="F72" i="21" s="1"/>
  <c r="G72" i="21" s="1"/>
  <c r="H72" i="21" s="1"/>
  <c r="I72" i="21" s="1"/>
  <c r="J72" i="21" s="1"/>
  <c r="K72" i="21" s="1"/>
  <c r="L72" i="21" s="1"/>
  <c r="M72" i="21" s="1"/>
  <c r="N72" i="21" s="1"/>
  <c r="O72" i="21" s="1"/>
  <c r="C73" i="21"/>
  <c r="D73" i="21" s="1"/>
  <c r="E73" i="21" s="1"/>
  <c r="F73" i="21" s="1"/>
  <c r="G73" i="21" s="1"/>
  <c r="H73" i="21" s="1"/>
  <c r="I73" i="21" s="1"/>
  <c r="J73" i="21" s="1"/>
  <c r="K73" i="21" s="1"/>
  <c r="L73" i="21" s="1"/>
  <c r="M73" i="21" s="1"/>
  <c r="N73" i="21" s="1"/>
  <c r="O73" i="21" s="1"/>
  <c r="C74" i="21"/>
  <c r="D74" i="21" s="1"/>
  <c r="E74" i="21" s="1"/>
  <c r="F74" i="21" s="1"/>
  <c r="G74" i="21" s="1"/>
  <c r="H74" i="21" s="1"/>
  <c r="I74" i="21" s="1"/>
  <c r="J74" i="21" s="1"/>
  <c r="K74" i="21" s="1"/>
  <c r="L74" i="21" s="1"/>
  <c r="M74" i="21" s="1"/>
  <c r="N74" i="21" s="1"/>
  <c r="O74" i="21" s="1"/>
  <c r="C75" i="21"/>
  <c r="D75" i="21" s="1"/>
  <c r="E75" i="21" s="1"/>
  <c r="F75" i="21" s="1"/>
  <c r="G75" i="21" s="1"/>
  <c r="H75" i="21" s="1"/>
  <c r="I75" i="21" s="1"/>
  <c r="J75" i="21" s="1"/>
  <c r="K75" i="21" s="1"/>
  <c r="L75" i="21" s="1"/>
  <c r="M75" i="21" s="1"/>
  <c r="N75" i="21" s="1"/>
  <c r="O75" i="21" s="1"/>
  <c r="C76" i="21"/>
  <c r="D76" i="21" s="1"/>
  <c r="E76" i="21" s="1"/>
  <c r="F76" i="21" s="1"/>
  <c r="G76" i="21" s="1"/>
  <c r="H76" i="21" s="1"/>
  <c r="I76" i="21" s="1"/>
  <c r="J76" i="21" s="1"/>
  <c r="K76" i="21" s="1"/>
  <c r="L76" i="21" s="1"/>
  <c r="M76" i="21" s="1"/>
  <c r="N76" i="21" s="1"/>
  <c r="O76" i="21" s="1"/>
  <c r="C77" i="21"/>
  <c r="D77" i="21" s="1"/>
  <c r="E77" i="21" s="1"/>
  <c r="F77" i="21" s="1"/>
  <c r="G77" i="21" s="1"/>
  <c r="H77" i="21" s="1"/>
  <c r="I77" i="21" s="1"/>
  <c r="J77" i="21" s="1"/>
  <c r="K77" i="21" s="1"/>
  <c r="L77" i="21" s="1"/>
  <c r="M77" i="21" s="1"/>
  <c r="N77" i="21" s="1"/>
  <c r="O77" i="21" s="1"/>
  <c r="C78" i="21"/>
  <c r="D78" i="21" s="1"/>
  <c r="E78" i="21" s="1"/>
  <c r="F78" i="21" s="1"/>
  <c r="G78" i="21" s="1"/>
  <c r="H78" i="21" s="1"/>
  <c r="I78" i="21" s="1"/>
  <c r="J78" i="21" s="1"/>
  <c r="K78" i="21" s="1"/>
  <c r="L78" i="21" s="1"/>
  <c r="M78" i="21" s="1"/>
  <c r="N78" i="21" s="1"/>
  <c r="O78" i="21" s="1"/>
  <c r="C79" i="21"/>
  <c r="D79" i="21" s="1"/>
  <c r="E79" i="21" s="1"/>
  <c r="F79" i="21" s="1"/>
  <c r="G79" i="21" s="1"/>
  <c r="H79" i="21" s="1"/>
  <c r="I79" i="21" s="1"/>
  <c r="J79" i="21" s="1"/>
  <c r="K79" i="21" s="1"/>
  <c r="L79" i="21" s="1"/>
  <c r="M79" i="21" s="1"/>
  <c r="N79" i="21" s="1"/>
  <c r="O79" i="21" s="1"/>
  <c r="C80" i="21"/>
  <c r="D80" i="21" s="1"/>
  <c r="E80" i="21" s="1"/>
  <c r="F80" i="21" s="1"/>
  <c r="G80" i="21" s="1"/>
  <c r="H80" i="21" s="1"/>
  <c r="I80" i="21" s="1"/>
  <c r="J80" i="21" s="1"/>
  <c r="K80" i="21" s="1"/>
  <c r="L80" i="21" s="1"/>
  <c r="M80" i="21" s="1"/>
  <c r="N80" i="21" s="1"/>
  <c r="O80" i="21" s="1"/>
  <c r="C81" i="21"/>
  <c r="D81" i="21" s="1"/>
  <c r="E81" i="21" s="1"/>
  <c r="F81" i="21" s="1"/>
  <c r="G81" i="21" s="1"/>
  <c r="H81" i="21" s="1"/>
  <c r="I81" i="21" s="1"/>
  <c r="J81" i="21" s="1"/>
  <c r="K81" i="21" s="1"/>
  <c r="L81" i="21" s="1"/>
  <c r="M81" i="21" s="1"/>
  <c r="N81" i="21" s="1"/>
  <c r="O81" i="21" s="1"/>
  <c r="C82" i="21"/>
  <c r="D82" i="21" s="1"/>
  <c r="E82" i="21" s="1"/>
  <c r="F82" i="21" s="1"/>
  <c r="G82" i="21" s="1"/>
  <c r="H82" i="21" s="1"/>
  <c r="I82" i="21" s="1"/>
  <c r="J82" i="21" s="1"/>
  <c r="K82" i="21" s="1"/>
  <c r="L82" i="21" s="1"/>
  <c r="M82" i="21" s="1"/>
  <c r="N82" i="21" s="1"/>
  <c r="O82" i="21" s="1"/>
  <c r="C83" i="21"/>
  <c r="D83" i="21" s="1"/>
  <c r="E83" i="21" s="1"/>
  <c r="F83" i="21" s="1"/>
  <c r="G83" i="21" s="1"/>
  <c r="H83" i="21" s="1"/>
  <c r="I83" i="21" s="1"/>
  <c r="J83" i="21" s="1"/>
  <c r="K83" i="21" s="1"/>
  <c r="L83" i="21" s="1"/>
  <c r="M83" i="21" s="1"/>
  <c r="N83" i="21" s="1"/>
  <c r="O83" i="21" s="1"/>
  <c r="C84" i="21"/>
  <c r="D84" i="21" s="1"/>
  <c r="E84" i="21" s="1"/>
  <c r="F84" i="21" s="1"/>
  <c r="G84" i="21" s="1"/>
  <c r="H84" i="21" s="1"/>
  <c r="I84" i="21" s="1"/>
  <c r="J84" i="21" s="1"/>
  <c r="K84" i="21" s="1"/>
  <c r="L84" i="21" s="1"/>
  <c r="M84" i="21" s="1"/>
  <c r="N84" i="21" s="1"/>
  <c r="O84" i="21" s="1"/>
  <c r="C85" i="21"/>
  <c r="D85" i="21" s="1"/>
  <c r="E85" i="21" s="1"/>
  <c r="F85" i="21" s="1"/>
  <c r="G85" i="21" s="1"/>
  <c r="H85" i="21" s="1"/>
  <c r="I85" i="21" s="1"/>
  <c r="J85" i="21" s="1"/>
  <c r="K85" i="21" s="1"/>
  <c r="L85" i="21" s="1"/>
  <c r="M85" i="21" s="1"/>
  <c r="N85" i="21" s="1"/>
  <c r="O85" i="21" s="1"/>
  <c r="C86" i="21"/>
  <c r="D86" i="21" s="1"/>
  <c r="E86" i="21" s="1"/>
  <c r="F86" i="21" s="1"/>
  <c r="G86" i="21" s="1"/>
  <c r="H86" i="21" s="1"/>
  <c r="I86" i="21" s="1"/>
  <c r="J86" i="21" s="1"/>
  <c r="K86" i="21" s="1"/>
  <c r="L86" i="21" s="1"/>
  <c r="M86" i="21" s="1"/>
  <c r="N86" i="21" s="1"/>
  <c r="O86" i="21" s="1"/>
  <c r="C87" i="21"/>
  <c r="D87" i="21" s="1"/>
  <c r="E87" i="21" s="1"/>
  <c r="F87" i="21" s="1"/>
  <c r="G87" i="21" s="1"/>
  <c r="H87" i="21" s="1"/>
  <c r="I87" i="21" s="1"/>
  <c r="J87" i="21" s="1"/>
  <c r="K87" i="21" s="1"/>
  <c r="L87" i="21" s="1"/>
  <c r="M87" i="21" s="1"/>
  <c r="N87" i="21" s="1"/>
  <c r="O87" i="21" s="1"/>
  <c r="C88" i="21"/>
  <c r="D88" i="21" s="1"/>
  <c r="E88" i="21" s="1"/>
  <c r="F88" i="21" s="1"/>
  <c r="G88" i="21" s="1"/>
  <c r="H88" i="21" s="1"/>
  <c r="I88" i="21" s="1"/>
  <c r="J88" i="21" s="1"/>
  <c r="K88" i="21" s="1"/>
  <c r="L88" i="21" s="1"/>
  <c r="M88" i="21" s="1"/>
  <c r="N88" i="21" s="1"/>
  <c r="O88" i="21" s="1"/>
  <c r="C89" i="21"/>
  <c r="D89" i="21" s="1"/>
  <c r="E89" i="21" s="1"/>
  <c r="F89" i="21" s="1"/>
  <c r="G89" i="21" s="1"/>
  <c r="H89" i="21" s="1"/>
  <c r="I89" i="21" s="1"/>
  <c r="J89" i="21" s="1"/>
  <c r="K89" i="21" s="1"/>
  <c r="L89" i="21" s="1"/>
  <c r="M89" i="21" s="1"/>
  <c r="N89" i="21" s="1"/>
  <c r="O89" i="21" s="1"/>
  <c r="C90" i="21"/>
  <c r="D90" i="21" s="1"/>
  <c r="E90" i="21" s="1"/>
  <c r="F90" i="21" s="1"/>
  <c r="G90" i="21" s="1"/>
  <c r="H90" i="21" s="1"/>
  <c r="I90" i="21" s="1"/>
  <c r="J90" i="21" s="1"/>
  <c r="K90" i="21" s="1"/>
  <c r="L90" i="21" s="1"/>
  <c r="M90" i="21" s="1"/>
  <c r="N90" i="21" s="1"/>
  <c r="O90" i="21" s="1"/>
  <c r="C91" i="21"/>
  <c r="D91" i="21" s="1"/>
  <c r="E91" i="21" s="1"/>
  <c r="F91" i="21" s="1"/>
  <c r="G91" i="21" s="1"/>
  <c r="H91" i="21" s="1"/>
  <c r="I91" i="21" s="1"/>
  <c r="J91" i="21" s="1"/>
  <c r="K91" i="21" s="1"/>
  <c r="L91" i="21" s="1"/>
  <c r="M91" i="21" s="1"/>
  <c r="N91" i="21" s="1"/>
  <c r="O91" i="21" s="1"/>
  <c r="C92" i="21"/>
  <c r="D92" i="21" s="1"/>
  <c r="E92" i="21" s="1"/>
  <c r="F92" i="21" s="1"/>
  <c r="G92" i="21" s="1"/>
  <c r="H92" i="21" s="1"/>
  <c r="I92" i="21" s="1"/>
  <c r="J92" i="21" s="1"/>
  <c r="K92" i="21" s="1"/>
  <c r="L92" i="21" s="1"/>
  <c r="M92" i="21" s="1"/>
  <c r="N92" i="21" s="1"/>
  <c r="O92" i="21" s="1"/>
  <c r="C93" i="21"/>
  <c r="D93" i="21" s="1"/>
  <c r="E93" i="21" s="1"/>
  <c r="F93" i="21" s="1"/>
  <c r="G93" i="21" s="1"/>
  <c r="H93" i="21" s="1"/>
  <c r="I93" i="21" s="1"/>
  <c r="J93" i="21" s="1"/>
  <c r="K93" i="21" s="1"/>
  <c r="L93" i="21" s="1"/>
  <c r="M93" i="21" s="1"/>
  <c r="N93" i="21" s="1"/>
  <c r="O93" i="21" s="1"/>
  <c r="C94" i="21"/>
  <c r="D94" i="21" s="1"/>
  <c r="E94" i="21" s="1"/>
  <c r="F94" i="21" s="1"/>
  <c r="G94" i="21" s="1"/>
  <c r="H94" i="21" s="1"/>
  <c r="I94" i="21" s="1"/>
  <c r="J94" i="21" s="1"/>
  <c r="K94" i="21" s="1"/>
  <c r="L94" i="21" s="1"/>
  <c r="M94" i="21" s="1"/>
  <c r="N94" i="21" s="1"/>
  <c r="O94" i="21" s="1"/>
  <c r="C95" i="21"/>
  <c r="D95" i="21" s="1"/>
  <c r="E95" i="21" s="1"/>
  <c r="F95" i="21" s="1"/>
  <c r="G95" i="21" s="1"/>
  <c r="H95" i="21" s="1"/>
  <c r="I95" i="21" s="1"/>
  <c r="J95" i="21" s="1"/>
  <c r="K95" i="21" s="1"/>
  <c r="L95" i="21" s="1"/>
  <c r="M95" i="21" s="1"/>
  <c r="N95" i="21" s="1"/>
  <c r="O95" i="21" s="1"/>
  <c r="C96" i="21"/>
  <c r="D96" i="21" s="1"/>
  <c r="E96" i="21" s="1"/>
  <c r="F96" i="21" s="1"/>
  <c r="G96" i="21" s="1"/>
  <c r="H96" i="21" s="1"/>
  <c r="I96" i="21" s="1"/>
  <c r="J96" i="21" s="1"/>
  <c r="K96" i="21" s="1"/>
  <c r="L96" i="21" s="1"/>
  <c r="M96" i="21" s="1"/>
  <c r="N96" i="21" s="1"/>
  <c r="O96" i="21" s="1"/>
  <c r="C97" i="21"/>
  <c r="D97" i="21" s="1"/>
  <c r="E97" i="21" s="1"/>
  <c r="F97" i="21" s="1"/>
  <c r="G97" i="21" s="1"/>
  <c r="H97" i="21" s="1"/>
  <c r="I97" i="21" s="1"/>
  <c r="J97" i="21" s="1"/>
  <c r="K97" i="21" s="1"/>
  <c r="L97" i="21" s="1"/>
  <c r="M97" i="21" s="1"/>
  <c r="N97" i="21" s="1"/>
  <c r="O97" i="21" s="1"/>
  <c r="C98" i="21"/>
  <c r="D98" i="21" s="1"/>
  <c r="E98" i="21" s="1"/>
  <c r="F98" i="21" s="1"/>
  <c r="G98" i="21" s="1"/>
  <c r="H98" i="21" s="1"/>
  <c r="I98" i="21" s="1"/>
  <c r="J98" i="21" s="1"/>
  <c r="K98" i="21" s="1"/>
  <c r="L98" i="21" s="1"/>
  <c r="M98" i="21" s="1"/>
  <c r="N98" i="21" s="1"/>
  <c r="O98" i="21" s="1"/>
  <c r="C99" i="21"/>
  <c r="D99" i="21" s="1"/>
  <c r="E99" i="21" s="1"/>
  <c r="F99" i="21" s="1"/>
  <c r="G99" i="21" s="1"/>
  <c r="H99" i="21" s="1"/>
  <c r="I99" i="21" s="1"/>
  <c r="J99" i="21" s="1"/>
  <c r="K99" i="21" s="1"/>
  <c r="L99" i="21" s="1"/>
  <c r="M99" i="21" s="1"/>
  <c r="N99" i="21" s="1"/>
  <c r="O99" i="21" s="1"/>
  <c r="C100" i="21"/>
  <c r="D100" i="21" s="1"/>
  <c r="E100" i="21" s="1"/>
  <c r="F100" i="21" s="1"/>
  <c r="G100" i="21" s="1"/>
  <c r="H100" i="21" s="1"/>
  <c r="I100" i="21" s="1"/>
  <c r="J100" i="21" s="1"/>
  <c r="K100" i="21" s="1"/>
  <c r="L100" i="21" s="1"/>
  <c r="M100" i="21" s="1"/>
  <c r="N100" i="21" s="1"/>
  <c r="O100" i="21" s="1"/>
  <c r="C101" i="21"/>
  <c r="D101" i="21" s="1"/>
  <c r="E101" i="21" s="1"/>
  <c r="F101" i="21" s="1"/>
  <c r="G101" i="21" s="1"/>
  <c r="H101" i="21" s="1"/>
  <c r="I101" i="21" s="1"/>
  <c r="J101" i="21" s="1"/>
  <c r="K101" i="21" s="1"/>
  <c r="L101" i="21" s="1"/>
  <c r="M101" i="21" s="1"/>
  <c r="N101" i="21" s="1"/>
  <c r="O101" i="21" s="1"/>
  <c r="C102" i="21"/>
  <c r="D102" i="21" s="1"/>
  <c r="E102" i="21" s="1"/>
  <c r="F102" i="21" s="1"/>
  <c r="G102" i="21" s="1"/>
  <c r="H102" i="21" s="1"/>
  <c r="I102" i="21" s="1"/>
  <c r="J102" i="21" s="1"/>
  <c r="K102" i="21" s="1"/>
  <c r="L102" i="21" s="1"/>
  <c r="M102" i="21" s="1"/>
  <c r="N102" i="21" s="1"/>
  <c r="O102" i="21" s="1"/>
  <c r="C103" i="21"/>
  <c r="D103" i="21" s="1"/>
  <c r="E103" i="21" s="1"/>
  <c r="F103" i="21" s="1"/>
  <c r="G103" i="21" s="1"/>
  <c r="H103" i="21" s="1"/>
  <c r="I103" i="21" s="1"/>
  <c r="J103" i="21" s="1"/>
  <c r="K103" i="21" s="1"/>
  <c r="L103" i="21" s="1"/>
  <c r="M103" i="21" s="1"/>
  <c r="N103" i="21" s="1"/>
  <c r="O103" i="21" s="1"/>
  <c r="C104" i="21"/>
  <c r="D104" i="21" s="1"/>
  <c r="E104" i="21" s="1"/>
  <c r="F104" i="21" s="1"/>
  <c r="G104" i="21" s="1"/>
  <c r="H104" i="21" s="1"/>
  <c r="I104" i="21" s="1"/>
  <c r="J104" i="21" s="1"/>
  <c r="K104" i="21" s="1"/>
  <c r="L104" i="21" s="1"/>
  <c r="M104" i="21" s="1"/>
  <c r="N104" i="21" s="1"/>
  <c r="O104" i="21" s="1"/>
  <c r="C105" i="21"/>
  <c r="D105" i="21" s="1"/>
  <c r="E105" i="21" s="1"/>
  <c r="F105" i="21" s="1"/>
  <c r="G105" i="21" s="1"/>
  <c r="H105" i="21" s="1"/>
  <c r="I105" i="21" s="1"/>
  <c r="J105" i="21" s="1"/>
  <c r="K105" i="21" s="1"/>
  <c r="L105" i="21" s="1"/>
  <c r="M105" i="21" s="1"/>
  <c r="N105" i="21" s="1"/>
  <c r="O105" i="21" s="1"/>
  <c r="C106" i="21"/>
  <c r="D106" i="21" s="1"/>
  <c r="E106" i="21" s="1"/>
  <c r="F106" i="21" s="1"/>
  <c r="G106" i="21" s="1"/>
  <c r="H106" i="21" s="1"/>
  <c r="I106" i="21" s="1"/>
  <c r="J106" i="21" s="1"/>
  <c r="K106" i="21" s="1"/>
  <c r="L106" i="21" s="1"/>
  <c r="M106" i="21" s="1"/>
  <c r="N106" i="21" s="1"/>
  <c r="O106" i="21" s="1"/>
  <c r="C107" i="21"/>
  <c r="D107" i="21" s="1"/>
  <c r="E107" i="21" s="1"/>
  <c r="F107" i="21" s="1"/>
  <c r="G107" i="21" s="1"/>
  <c r="H107" i="21" s="1"/>
  <c r="I107" i="21" s="1"/>
  <c r="J107" i="21" s="1"/>
  <c r="K107" i="21" s="1"/>
  <c r="L107" i="21" s="1"/>
  <c r="M107" i="21" s="1"/>
  <c r="N107" i="21" s="1"/>
  <c r="O107" i="21" s="1"/>
  <c r="C108" i="21"/>
  <c r="D108" i="21" s="1"/>
  <c r="E108" i="21" s="1"/>
  <c r="F108" i="21" s="1"/>
  <c r="G108" i="21" s="1"/>
  <c r="H108" i="21" s="1"/>
  <c r="I108" i="21" s="1"/>
  <c r="J108" i="21" s="1"/>
  <c r="K108" i="21" s="1"/>
  <c r="L108" i="21" s="1"/>
  <c r="M108" i="21" s="1"/>
  <c r="N108" i="21" s="1"/>
  <c r="O108" i="21" s="1"/>
  <c r="C109" i="21"/>
  <c r="D109" i="21" s="1"/>
  <c r="E109" i="21" s="1"/>
  <c r="F109" i="21" s="1"/>
  <c r="G109" i="21" s="1"/>
  <c r="H109" i="21" s="1"/>
  <c r="I109" i="21" s="1"/>
  <c r="J109" i="21" s="1"/>
  <c r="K109" i="21" s="1"/>
  <c r="L109" i="21" s="1"/>
  <c r="M109" i="21" s="1"/>
  <c r="N109" i="21" s="1"/>
  <c r="O109" i="21" s="1"/>
  <c r="C110" i="21"/>
  <c r="D110" i="21" s="1"/>
  <c r="E110" i="21" s="1"/>
  <c r="F110" i="21" s="1"/>
  <c r="G110" i="21" s="1"/>
  <c r="H110" i="21" s="1"/>
  <c r="I110" i="21" s="1"/>
  <c r="J110" i="21" s="1"/>
  <c r="K110" i="21" s="1"/>
  <c r="L110" i="21" s="1"/>
  <c r="M110" i="21" s="1"/>
  <c r="N110" i="21" s="1"/>
  <c r="O110" i="21" s="1"/>
  <c r="C111" i="21"/>
  <c r="D111" i="21" s="1"/>
  <c r="E111" i="21" s="1"/>
  <c r="F111" i="21" s="1"/>
  <c r="G111" i="21" s="1"/>
  <c r="H111" i="21" s="1"/>
  <c r="I111" i="21" s="1"/>
  <c r="J111" i="21" s="1"/>
  <c r="K111" i="21" s="1"/>
  <c r="L111" i="21" s="1"/>
  <c r="M111" i="21" s="1"/>
  <c r="N111" i="21" s="1"/>
  <c r="O111" i="21" s="1"/>
  <c r="C112" i="21"/>
  <c r="D112" i="21" s="1"/>
  <c r="E112" i="21" s="1"/>
  <c r="F112" i="21" s="1"/>
  <c r="G112" i="21" s="1"/>
  <c r="H112" i="21" s="1"/>
  <c r="I112" i="21" s="1"/>
  <c r="J112" i="21" s="1"/>
  <c r="K112" i="21" s="1"/>
  <c r="L112" i="21" s="1"/>
  <c r="M112" i="21" s="1"/>
  <c r="N112" i="21" s="1"/>
  <c r="O112" i="21" s="1"/>
  <c r="C113" i="21"/>
  <c r="D113" i="21" s="1"/>
  <c r="E113" i="21" s="1"/>
  <c r="F113" i="21" s="1"/>
  <c r="G113" i="21" s="1"/>
  <c r="H113" i="21" s="1"/>
  <c r="I113" i="21" s="1"/>
  <c r="J113" i="21" s="1"/>
  <c r="K113" i="21" s="1"/>
  <c r="L113" i="21" s="1"/>
  <c r="M113" i="21" s="1"/>
  <c r="N113" i="21" s="1"/>
  <c r="O113" i="21" s="1"/>
  <c r="C114" i="21"/>
  <c r="D114" i="21" s="1"/>
  <c r="E114" i="21" s="1"/>
  <c r="F114" i="21" s="1"/>
  <c r="G114" i="21" s="1"/>
  <c r="H114" i="21" s="1"/>
  <c r="I114" i="21" s="1"/>
  <c r="J114" i="21" s="1"/>
  <c r="K114" i="21" s="1"/>
  <c r="L114" i="21" s="1"/>
  <c r="M114" i="21" s="1"/>
  <c r="N114" i="21" s="1"/>
  <c r="O114" i="21" s="1"/>
  <c r="C115" i="21"/>
  <c r="D115" i="21" s="1"/>
  <c r="E115" i="21" s="1"/>
  <c r="F115" i="21" s="1"/>
  <c r="G115" i="21" s="1"/>
  <c r="H115" i="21" s="1"/>
  <c r="I115" i="21" s="1"/>
  <c r="J115" i="21" s="1"/>
  <c r="K115" i="21" s="1"/>
  <c r="L115" i="21" s="1"/>
  <c r="M115" i="21" s="1"/>
  <c r="N115" i="21" s="1"/>
  <c r="O115" i="21" s="1"/>
  <c r="C116" i="21"/>
  <c r="D116" i="21" s="1"/>
  <c r="E116" i="21" s="1"/>
  <c r="F116" i="21" s="1"/>
  <c r="G116" i="21" s="1"/>
  <c r="H116" i="21" s="1"/>
  <c r="I116" i="21" s="1"/>
  <c r="J116" i="21" s="1"/>
  <c r="K116" i="21" s="1"/>
  <c r="L116" i="21" s="1"/>
  <c r="M116" i="21" s="1"/>
  <c r="N116" i="21" s="1"/>
  <c r="O116" i="21" s="1"/>
  <c r="C117" i="21"/>
  <c r="D117" i="21" s="1"/>
  <c r="E117" i="21" s="1"/>
  <c r="F117" i="21" s="1"/>
  <c r="G117" i="21" s="1"/>
  <c r="H117" i="21" s="1"/>
  <c r="I117" i="21" s="1"/>
  <c r="J117" i="21" s="1"/>
  <c r="K117" i="21" s="1"/>
  <c r="L117" i="21" s="1"/>
  <c r="M117" i="21" s="1"/>
  <c r="N117" i="21" s="1"/>
  <c r="O117" i="21" s="1"/>
  <c r="C118" i="21"/>
  <c r="D118" i="21" s="1"/>
  <c r="E118" i="21" s="1"/>
  <c r="F118" i="21" s="1"/>
  <c r="G118" i="21" s="1"/>
  <c r="H118" i="21" s="1"/>
  <c r="I118" i="21" s="1"/>
  <c r="J118" i="21" s="1"/>
  <c r="K118" i="21" s="1"/>
  <c r="L118" i="21" s="1"/>
  <c r="M118" i="21" s="1"/>
  <c r="N118" i="21" s="1"/>
  <c r="O118" i="21" s="1"/>
  <c r="C119" i="21"/>
  <c r="D119" i="21" s="1"/>
  <c r="E119" i="21" s="1"/>
  <c r="F119" i="21" s="1"/>
  <c r="G119" i="21" s="1"/>
  <c r="H119" i="21" s="1"/>
  <c r="I119" i="21" s="1"/>
  <c r="J119" i="21" s="1"/>
  <c r="K119" i="21" s="1"/>
  <c r="L119" i="21" s="1"/>
  <c r="M119" i="21" s="1"/>
  <c r="N119" i="21" s="1"/>
  <c r="O119" i="21" s="1"/>
  <c r="C120" i="21"/>
  <c r="D120" i="21" s="1"/>
  <c r="E120" i="21" s="1"/>
  <c r="F120" i="21" s="1"/>
  <c r="G120" i="21" s="1"/>
  <c r="H120" i="21" s="1"/>
  <c r="I120" i="21" s="1"/>
  <c r="J120" i="21" s="1"/>
  <c r="K120" i="21" s="1"/>
  <c r="L120" i="21" s="1"/>
  <c r="M120" i="21" s="1"/>
  <c r="N120" i="21" s="1"/>
  <c r="O120" i="21" s="1"/>
  <c r="C121" i="21"/>
  <c r="D121" i="21" s="1"/>
  <c r="E121" i="21" s="1"/>
  <c r="F121" i="21" s="1"/>
  <c r="G121" i="21" s="1"/>
  <c r="H121" i="21" s="1"/>
  <c r="I121" i="21" s="1"/>
  <c r="J121" i="21" s="1"/>
  <c r="K121" i="21" s="1"/>
  <c r="L121" i="21" s="1"/>
  <c r="M121" i="21" s="1"/>
  <c r="N121" i="21" s="1"/>
  <c r="O121" i="21" s="1"/>
  <c r="C122" i="21"/>
  <c r="D122" i="21" s="1"/>
  <c r="E122" i="21" s="1"/>
  <c r="F122" i="21" s="1"/>
  <c r="G122" i="21" s="1"/>
  <c r="H122" i="21" s="1"/>
  <c r="I122" i="21" s="1"/>
  <c r="J122" i="21" s="1"/>
  <c r="K122" i="21" s="1"/>
  <c r="L122" i="21" s="1"/>
  <c r="M122" i="21" s="1"/>
  <c r="N122" i="21" s="1"/>
  <c r="O122" i="21" s="1"/>
  <c r="C123" i="21"/>
  <c r="D123" i="21" s="1"/>
  <c r="E123" i="21" s="1"/>
  <c r="F123" i="21" s="1"/>
  <c r="G123" i="21" s="1"/>
  <c r="H123" i="21" s="1"/>
  <c r="I123" i="21" s="1"/>
  <c r="J123" i="21" s="1"/>
  <c r="K123" i="21" s="1"/>
  <c r="L123" i="21" s="1"/>
  <c r="M123" i="21" s="1"/>
  <c r="N123" i="21" s="1"/>
  <c r="O123" i="21" s="1"/>
  <c r="C124" i="21"/>
  <c r="D124" i="21" s="1"/>
  <c r="E124" i="21" s="1"/>
  <c r="F124" i="21" s="1"/>
  <c r="G124" i="21" s="1"/>
  <c r="H124" i="21" s="1"/>
  <c r="I124" i="21" s="1"/>
  <c r="J124" i="21" s="1"/>
  <c r="K124" i="21" s="1"/>
  <c r="L124" i="21" s="1"/>
  <c r="M124" i="21" s="1"/>
  <c r="N124" i="21" s="1"/>
  <c r="O124" i="21" s="1"/>
  <c r="C125" i="21"/>
  <c r="D125" i="21" s="1"/>
  <c r="E125" i="21" s="1"/>
  <c r="F125" i="21" s="1"/>
  <c r="G125" i="21" s="1"/>
  <c r="H125" i="21" s="1"/>
  <c r="I125" i="21" s="1"/>
  <c r="J125" i="21" s="1"/>
  <c r="K125" i="21" s="1"/>
  <c r="L125" i="21" s="1"/>
  <c r="M125" i="21" s="1"/>
  <c r="N125" i="21" s="1"/>
  <c r="O125" i="21" s="1"/>
  <c r="C126" i="21"/>
  <c r="D126" i="21" s="1"/>
  <c r="E126" i="21" s="1"/>
  <c r="F126" i="21" s="1"/>
  <c r="G126" i="21" s="1"/>
  <c r="H126" i="21" s="1"/>
  <c r="I126" i="21" s="1"/>
  <c r="J126" i="21" s="1"/>
  <c r="K126" i="21" s="1"/>
  <c r="L126" i="21" s="1"/>
  <c r="M126" i="21" s="1"/>
  <c r="N126" i="21" s="1"/>
  <c r="O126" i="21" s="1"/>
  <c r="C127" i="21"/>
  <c r="D127" i="21" s="1"/>
  <c r="E127" i="21" s="1"/>
  <c r="F127" i="21" s="1"/>
  <c r="G127" i="21" s="1"/>
  <c r="H127" i="21" s="1"/>
  <c r="I127" i="21" s="1"/>
  <c r="J127" i="21" s="1"/>
  <c r="K127" i="21" s="1"/>
  <c r="L127" i="21" s="1"/>
  <c r="M127" i="21" s="1"/>
  <c r="N127" i="21" s="1"/>
  <c r="O127" i="21" s="1"/>
  <c r="C128" i="21"/>
  <c r="D128" i="21" s="1"/>
  <c r="E128" i="21" s="1"/>
  <c r="F128" i="21" s="1"/>
  <c r="G128" i="21" s="1"/>
  <c r="H128" i="21" s="1"/>
  <c r="I128" i="21" s="1"/>
  <c r="J128" i="21" s="1"/>
  <c r="K128" i="21" s="1"/>
  <c r="L128" i="21" s="1"/>
  <c r="M128" i="21" s="1"/>
  <c r="N128" i="21" s="1"/>
  <c r="O128" i="21" s="1"/>
  <c r="C129" i="21"/>
  <c r="D129" i="21" s="1"/>
  <c r="E129" i="21" s="1"/>
  <c r="F129" i="21" s="1"/>
  <c r="G129" i="21" s="1"/>
  <c r="H129" i="21" s="1"/>
  <c r="I129" i="21" s="1"/>
  <c r="J129" i="21" s="1"/>
  <c r="K129" i="21" s="1"/>
  <c r="L129" i="21" s="1"/>
  <c r="M129" i="21" s="1"/>
  <c r="N129" i="21" s="1"/>
  <c r="O129" i="21" s="1"/>
  <c r="C130" i="21"/>
  <c r="D130" i="21" s="1"/>
  <c r="E130" i="21" s="1"/>
  <c r="F130" i="21" s="1"/>
  <c r="G130" i="21" s="1"/>
  <c r="H130" i="21" s="1"/>
  <c r="I130" i="21" s="1"/>
  <c r="J130" i="21" s="1"/>
  <c r="K130" i="21" s="1"/>
  <c r="L130" i="21" s="1"/>
  <c r="M130" i="21" s="1"/>
  <c r="N130" i="21" s="1"/>
  <c r="O130" i="21" s="1"/>
  <c r="C131" i="21"/>
  <c r="D131" i="21" s="1"/>
  <c r="E131" i="21" s="1"/>
  <c r="F131" i="21" s="1"/>
  <c r="G131" i="21" s="1"/>
  <c r="H131" i="21" s="1"/>
  <c r="I131" i="21" s="1"/>
  <c r="J131" i="21" s="1"/>
  <c r="K131" i="21" s="1"/>
  <c r="L131" i="21" s="1"/>
  <c r="M131" i="21" s="1"/>
  <c r="N131" i="21" s="1"/>
  <c r="O131" i="21" s="1"/>
  <c r="C132" i="21"/>
  <c r="D132" i="21" s="1"/>
  <c r="E132" i="21" s="1"/>
  <c r="F132" i="21" s="1"/>
  <c r="G132" i="21" s="1"/>
  <c r="H132" i="21" s="1"/>
  <c r="I132" i="21" s="1"/>
  <c r="J132" i="21" s="1"/>
  <c r="K132" i="21" s="1"/>
  <c r="L132" i="21" s="1"/>
  <c r="M132" i="21" s="1"/>
  <c r="N132" i="21" s="1"/>
  <c r="O132" i="21" s="1"/>
  <c r="C133" i="21"/>
  <c r="D133" i="21" s="1"/>
  <c r="E133" i="21" s="1"/>
  <c r="F133" i="21" s="1"/>
  <c r="G133" i="21" s="1"/>
  <c r="H133" i="21" s="1"/>
  <c r="I133" i="21" s="1"/>
  <c r="J133" i="21" s="1"/>
  <c r="K133" i="21" s="1"/>
  <c r="L133" i="21" s="1"/>
  <c r="M133" i="21" s="1"/>
  <c r="N133" i="21" s="1"/>
  <c r="O133" i="21" s="1"/>
  <c r="C134" i="21"/>
  <c r="D134" i="21" s="1"/>
  <c r="E134" i="21" s="1"/>
  <c r="F134" i="21" s="1"/>
  <c r="G134" i="21" s="1"/>
  <c r="H134" i="21" s="1"/>
  <c r="I134" i="21" s="1"/>
  <c r="J134" i="21" s="1"/>
  <c r="K134" i="21" s="1"/>
  <c r="L134" i="21" s="1"/>
  <c r="M134" i="21" s="1"/>
  <c r="N134" i="21" s="1"/>
  <c r="O134" i="21" s="1"/>
  <c r="C135" i="21"/>
  <c r="D135" i="21" s="1"/>
  <c r="E135" i="21" s="1"/>
  <c r="F135" i="21" s="1"/>
  <c r="G135" i="21" s="1"/>
  <c r="H135" i="21" s="1"/>
  <c r="I135" i="21" s="1"/>
  <c r="J135" i="21" s="1"/>
  <c r="K135" i="21" s="1"/>
  <c r="L135" i="21" s="1"/>
  <c r="M135" i="21" s="1"/>
  <c r="N135" i="21" s="1"/>
  <c r="O135" i="21" s="1"/>
  <c r="C136" i="21"/>
  <c r="D136" i="21" s="1"/>
  <c r="E136" i="21" s="1"/>
  <c r="F136" i="21" s="1"/>
  <c r="G136" i="21" s="1"/>
  <c r="H136" i="21" s="1"/>
  <c r="I136" i="21" s="1"/>
  <c r="J136" i="21" s="1"/>
  <c r="K136" i="21" s="1"/>
  <c r="L136" i="21" s="1"/>
  <c r="M136" i="21" s="1"/>
  <c r="N136" i="21" s="1"/>
  <c r="O136" i="21" s="1"/>
  <c r="C137" i="21"/>
  <c r="D137" i="21" s="1"/>
  <c r="E137" i="21" s="1"/>
  <c r="F137" i="21" s="1"/>
  <c r="G137" i="21" s="1"/>
  <c r="H137" i="21" s="1"/>
  <c r="I137" i="21" s="1"/>
  <c r="J137" i="21" s="1"/>
  <c r="K137" i="21" s="1"/>
  <c r="L137" i="21" s="1"/>
  <c r="M137" i="21" s="1"/>
  <c r="N137" i="21" s="1"/>
  <c r="O137" i="21" s="1"/>
  <c r="C138" i="21"/>
  <c r="D138" i="21" s="1"/>
  <c r="E138" i="21" s="1"/>
  <c r="F138" i="21" s="1"/>
  <c r="G138" i="21" s="1"/>
  <c r="H138" i="21" s="1"/>
  <c r="I138" i="21" s="1"/>
  <c r="J138" i="21" s="1"/>
  <c r="K138" i="21" s="1"/>
  <c r="L138" i="21" s="1"/>
  <c r="M138" i="21" s="1"/>
  <c r="N138" i="21" s="1"/>
  <c r="O138" i="21" s="1"/>
  <c r="C139" i="21"/>
  <c r="D139" i="21" s="1"/>
  <c r="E139" i="21" s="1"/>
  <c r="F139" i="21" s="1"/>
  <c r="G139" i="21" s="1"/>
  <c r="H139" i="21" s="1"/>
  <c r="I139" i="21" s="1"/>
  <c r="J139" i="21" s="1"/>
  <c r="K139" i="21" s="1"/>
  <c r="L139" i="21" s="1"/>
  <c r="M139" i="21" s="1"/>
  <c r="N139" i="21" s="1"/>
  <c r="O139" i="21" s="1"/>
  <c r="C140" i="21"/>
  <c r="D140" i="21" s="1"/>
  <c r="E140" i="21" s="1"/>
  <c r="F140" i="21" s="1"/>
  <c r="G140" i="21" s="1"/>
  <c r="H140" i="21" s="1"/>
  <c r="I140" i="21" s="1"/>
  <c r="J140" i="21" s="1"/>
  <c r="K140" i="21" s="1"/>
  <c r="L140" i="21" s="1"/>
  <c r="M140" i="21" s="1"/>
  <c r="N140" i="21" s="1"/>
  <c r="O140" i="21" s="1"/>
  <c r="C141" i="21"/>
  <c r="D141" i="21" s="1"/>
  <c r="E141" i="21" s="1"/>
  <c r="F141" i="21" s="1"/>
  <c r="G141" i="21" s="1"/>
  <c r="H141" i="21" s="1"/>
  <c r="I141" i="21" s="1"/>
  <c r="J141" i="21" s="1"/>
  <c r="K141" i="21" s="1"/>
  <c r="L141" i="21" s="1"/>
  <c r="M141" i="21" s="1"/>
  <c r="N141" i="21" s="1"/>
  <c r="O141" i="21" s="1"/>
  <c r="C142" i="21"/>
  <c r="D142" i="21" s="1"/>
  <c r="E142" i="21" s="1"/>
  <c r="F142" i="21" s="1"/>
  <c r="G142" i="21" s="1"/>
  <c r="H142" i="21" s="1"/>
  <c r="I142" i="21" s="1"/>
  <c r="J142" i="21" s="1"/>
  <c r="K142" i="21" s="1"/>
  <c r="L142" i="21" s="1"/>
  <c r="M142" i="21" s="1"/>
  <c r="N142" i="21" s="1"/>
  <c r="O142" i="21" s="1"/>
  <c r="C143" i="21"/>
  <c r="D143" i="21" s="1"/>
  <c r="E143" i="21" s="1"/>
  <c r="F143" i="21" s="1"/>
  <c r="G143" i="21" s="1"/>
  <c r="H143" i="21" s="1"/>
  <c r="I143" i="21" s="1"/>
  <c r="J143" i="21" s="1"/>
  <c r="K143" i="21" s="1"/>
  <c r="L143" i="21" s="1"/>
  <c r="M143" i="21" s="1"/>
  <c r="N143" i="21" s="1"/>
  <c r="O143" i="21" s="1"/>
  <c r="C144" i="21"/>
  <c r="D144" i="21" s="1"/>
  <c r="E144" i="21" s="1"/>
  <c r="F144" i="21" s="1"/>
  <c r="G144" i="21" s="1"/>
  <c r="H144" i="21" s="1"/>
  <c r="I144" i="21" s="1"/>
  <c r="J144" i="21" s="1"/>
  <c r="K144" i="21" s="1"/>
  <c r="L144" i="21" s="1"/>
  <c r="M144" i="21" s="1"/>
  <c r="N144" i="21" s="1"/>
  <c r="O144" i="21" s="1"/>
  <c r="C145" i="21"/>
  <c r="D145" i="21" s="1"/>
  <c r="E145" i="21" s="1"/>
  <c r="F145" i="21" s="1"/>
  <c r="G145" i="21" s="1"/>
  <c r="H145" i="21" s="1"/>
  <c r="I145" i="21" s="1"/>
  <c r="J145" i="21" s="1"/>
  <c r="K145" i="21" s="1"/>
  <c r="L145" i="21" s="1"/>
  <c r="M145" i="21" s="1"/>
  <c r="N145" i="21" s="1"/>
  <c r="O145" i="21" s="1"/>
  <c r="C146" i="21"/>
  <c r="D146" i="21" s="1"/>
  <c r="E146" i="21" s="1"/>
  <c r="F146" i="21" s="1"/>
  <c r="G146" i="21" s="1"/>
  <c r="H146" i="21" s="1"/>
  <c r="I146" i="21" s="1"/>
  <c r="J146" i="21" s="1"/>
  <c r="K146" i="21" s="1"/>
  <c r="L146" i="21" s="1"/>
  <c r="M146" i="21" s="1"/>
  <c r="N146" i="21" s="1"/>
  <c r="O146" i="21" s="1"/>
  <c r="C147" i="21"/>
  <c r="D147" i="21" s="1"/>
  <c r="E147" i="21" s="1"/>
  <c r="F147" i="21" s="1"/>
  <c r="G147" i="21" s="1"/>
  <c r="H147" i="21" s="1"/>
  <c r="I147" i="21" s="1"/>
  <c r="J147" i="21" s="1"/>
  <c r="K147" i="21" s="1"/>
  <c r="L147" i="21" s="1"/>
  <c r="M147" i="21" s="1"/>
  <c r="N147" i="21" s="1"/>
  <c r="O147" i="21" s="1"/>
  <c r="C148" i="21"/>
  <c r="D148" i="21" s="1"/>
  <c r="E148" i="21" s="1"/>
  <c r="F148" i="21" s="1"/>
  <c r="G148" i="21" s="1"/>
  <c r="H148" i="21" s="1"/>
  <c r="I148" i="21" s="1"/>
  <c r="J148" i="21" s="1"/>
  <c r="K148" i="21" s="1"/>
  <c r="L148" i="21" s="1"/>
  <c r="M148" i="21" s="1"/>
  <c r="N148" i="21" s="1"/>
  <c r="O148" i="21" s="1"/>
  <c r="C149" i="21"/>
  <c r="D149" i="21" s="1"/>
  <c r="E149" i="21" s="1"/>
  <c r="F149" i="21" s="1"/>
  <c r="G149" i="21" s="1"/>
  <c r="H149" i="21" s="1"/>
  <c r="I149" i="21" s="1"/>
  <c r="J149" i="21" s="1"/>
  <c r="K149" i="21" s="1"/>
  <c r="L149" i="21" s="1"/>
  <c r="M149" i="21" s="1"/>
  <c r="N149" i="21" s="1"/>
  <c r="O149" i="21" s="1"/>
  <c r="C150" i="21"/>
  <c r="D150" i="21" s="1"/>
  <c r="E150" i="21" s="1"/>
  <c r="F150" i="21" s="1"/>
  <c r="G150" i="21" s="1"/>
  <c r="H150" i="21" s="1"/>
  <c r="I150" i="21" s="1"/>
  <c r="J150" i="21" s="1"/>
  <c r="K150" i="21" s="1"/>
  <c r="L150" i="21" s="1"/>
  <c r="M150" i="21" s="1"/>
  <c r="N150" i="21" s="1"/>
  <c r="O150" i="21" s="1"/>
  <c r="C151" i="21"/>
  <c r="D151" i="21" s="1"/>
  <c r="E151" i="21" s="1"/>
  <c r="F151" i="21" s="1"/>
  <c r="G151" i="21" s="1"/>
  <c r="H151" i="21" s="1"/>
  <c r="I151" i="21" s="1"/>
  <c r="J151" i="21" s="1"/>
  <c r="K151" i="21" s="1"/>
  <c r="L151" i="21" s="1"/>
  <c r="M151" i="21" s="1"/>
  <c r="N151" i="21" s="1"/>
  <c r="O151" i="21" s="1"/>
  <c r="C152" i="21"/>
  <c r="D152" i="21" s="1"/>
  <c r="E152" i="21" s="1"/>
  <c r="F152" i="21" s="1"/>
  <c r="G152" i="21" s="1"/>
  <c r="H152" i="21" s="1"/>
  <c r="I152" i="21" s="1"/>
  <c r="J152" i="21" s="1"/>
  <c r="K152" i="21" s="1"/>
  <c r="L152" i="21" s="1"/>
  <c r="M152" i="21" s="1"/>
  <c r="N152" i="21" s="1"/>
  <c r="O152" i="21" s="1"/>
  <c r="C153" i="21"/>
  <c r="D153" i="21" s="1"/>
  <c r="E153" i="21" s="1"/>
  <c r="F153" i="21" s="1"/>
  <c r="G153" i="21" s="1"/>
  <c r="H153" i="21" s="1"/>
  <c r="I153" i="21" s="1"/>
  <c r="J153" i="21" s="1"/>
  <c r="K153" i="21" s="1"/>
  <c r="L153" i="21" s="1"/>
  <c r="M153" i="21" s="1"/>
  <c r="N153" i="21" s="1"/>
  <c r="O153" i="21" s="1"/>
  <c r="C154" i="21"/>
  <c r="D154" i="21" s="1"/>
  <c r="E154" i="21" s="1"/>
  <c r="F154" i="21" s="1"/>
  <c r="G154" i="21" s="1"/>
  <c r="H154" i="21" s="1"/>
  <c r="I154" i="21" s="1"/>
  <c r="J154" i="21" s="1"/>
  <c r="K154" i="21" s="1"/>
  <c r="L154" i="21" s="1"/>
  <c r="M154" i="21" s="1"/>
  <c r="N154" i="21" s="1"/>
  <c r="O154" i="21" s="1"/>
  <c r="C155" i="21"/>
  <c r="D155" i="21" s="1"/>
  <c r="E155" i="21" s="1"/>
  <c r="F155" i="21" s="1"/>
  <c r="G155" i="21" s="1"/>
  <c r="H155" i="21" s="1"/>
  <c r="I155" i="21" s="1"/>
  <c r="J155" i="21" s="1"/>
  <c r="K155" i="21" s="1"/>
  <c r="L155" i="21" s="1"/>
  <c r="M155" i="21" s="1"/>
  <c r="N155" i="21" s="1"/>
  <c r="O155" i="21" s="1"/>
  <c r="C156" i="21"/>
  <c r="D156" i="21" s="1"/>
  <c r="E156" i="21" s="1"/>
  <c r="F156" i="21" s="1"/>
  <c r="G156" i="21" s="1"/>
  <c r="H156" i="21" s="1"/>
  <c r="I156" i="21" s="1"/>
  <c r="J156" i="21" s="1"/>
  <c r="K156" i="21" s="1"/>
  <c r="L156" i="21" s="1"/>
  <c r="M156" i="21" s="1"/>
  <c r="N156" i="21" s="1"/>
  <c r="O156" i="21" s="1"/>
  <c r="C157" i="21"/>
  <c r="D157" i="21" s="1"/>
  <c r="E157" i="21" s="1"/>
  <c r="F157" i="21" s="1"/>
  <c r="G157" i="21" s="1"/>
  <c r="H157" i="21" s="1"/>
  <c r="I157" i="21" s="1"/>
  <c r="J157" i="21" s="1"/>
  <c r="K157" i="21" s="1"/>
  <c r="L157" i="21" s="1"/>
  <c r="M157" i="21" s="1"/>
  <c r="N157" i="21" s="1"/>
  <c r="O157" i="21" s="1"/>
  <c r="C158" i="21"/>
  <c r="D158" i="21" s="1"/>
  <c r="E158" i="21" s="1"/>
  <c r="F158" i="21" s="1"/>
  <c r="G158" i="21" s="1"/>
  <c r="H158" i="21" s="1"/>
  <c r="I158" i="21" s="1"/>
  <c r="J158" i="21" s="1"/>
  <c r="K158" i="21" s="1"/>
  <c r="L158" i="21" s="1"/>
  <c r="M158" i="21" s="1"/>
  <c r="N158" i="21" s="1"/>
  <c r="O158" i="21" s="1"/>
  <c r="C159" i="21"/>
  <c r="D159" i="21" s="1"/>
  <c r="E159" i="21" s="1"/>
  <c r="F159" i="21" s="1"/>
  <c r="G159" i="21" s="1"/>
  <c r="H159" i="21" s="1"/>
  <c r="I159" i="21" s="1"/>
  <c r="J159" i="21" s="1"/>
  <c r="K159" i="21" s="1"/>
  <c r="L159" i="21" s="1"/>
  <c r="M159" i="21" s="1"/>
  <c r="N159" i="21" s="1"/>
  <c r="O159" i="21" s="1"/>
  <c r="C160" i="21"/>
  <c r="D160" i="21" s="1"/>
  <c r="E160" i="21" s="1"/>
  <c r="F160" i="21" s="1"/>
  <c r="G160" i="21" s="1"/>
  <c r="H160" i="21" s="1"/>
  <c r="I160" i="21" s="1"/>
  <c r="J160" i="21" s="1"/>
  <c r="K160" i="21" s="1"/>
  <c r="L160" i="21" s="1"/>
  <c r="M160" i="21" s="1"/>
  <c r="N160" i="21" s="1"/>
  <c r="O160" i="21" s="1"/>
  <c r="C161" i="21"/>
  <c r="D161" i="21" s="1"/>
  <c r="E161" i="21" s="1"/>
  <c r="F161" i="21" s="1"/>
  <c r="G161" i="21" s="1"/>
  <c r="H161" i="21" s="1"/>
  <c r="I161" i="21" s="1"/>
  <c r="J161" i="21" s="1"/>
  <c r="K161" i="21" s="1"/>
  <c r="L161" i="21" s="1"/>
  <c r="M161" i="21" s="1"/>
  <c r="N161" i="21" s="1"/>
  <c r="O161" i="21" s="1"/>
  <c r="C162" i="21"/>
  <c r="D162" i="21" s="1"/>
  <c r="E162" i="21" s="1"/>
  <c r="F162" i="21" s="1"/>
  <c r="G162" i="21" s="1"/>
  <c r="H162" i="21" s="1"/>
  <c r="I162" i="21" s="1"/>
  <c r="J162" i="21" s="1"/>
  <c r="K162" i="21" s="1"/>
  <c r="L162" i="21" s="1"/>
  <c r="M162" i="21" s="1"/>
  <c r="N162" i="21" s="1"/>
  <c r="O162" i="21" s="1"/>
  <c r="C163" i="21"/>
  <c r="D163" i="21" s="1"/>
  <c r="E163" i="21" s="1"/>
  <c r="F163" i="21" s="1"/>
  <c r="G163" i="21" s="1"/>
  <c r="H163" i="21" s="1"/>
  <c r="I163" i="21" s="1"/>
  <c r="J163" i="21" s="1"/>
  <c r="K163" i="21" s="1"/>
  <c r="L163" i="21" s="1"/>
  <c r="M163" i="21" s="1"/>
  <c r="N163" i="21" s="1"/>
  <c r="O163" i="21" s="1"/>
  <c r="C164" i="21"/>
  <c r="D164" i="21" s="1"/>
  <c r="E164" i="21" s="1"/>
  <c r="F164" i="21" s="1"/>
  <c r="G164" i="21" s="1"/>
  <c r="H164" i="21" s="1"/>
  <c r="I164" i="21" s="1"/>
  <c r="J164" i="21" s="1"/>
  <c r="K164" i="21" s="1"/>
  <c r="L164" i="21" s="1"/>
  <c r="M164" i="21" s="1"/>
  <c r="N164" i="21" s="1"/>
  <c r="O164" i="21" s="1"/>
  <c r="C165" i="21"/>
  <c r="D165" i="21" s="1"/>
  <c r="E165" i="21" s="1"/>
  <c r="F165" i="21" s="1"/>
  <c r="G165" i="21" s="1"/>
  <c r="H165" i="21" s="1"/>
  <c r="I165" i="21" s="1"/>
  <c r="J165" i="21" s="1"/>
  <c r="K165" i="21" s="1"/>
  <c r="L165" i="21" s="1"/>
  <c r="M165" i="21" s="1"/>
  <c r="N165" i="21" s="1"/>
  <c r="O165" i="21" s="1"/>
  <c r="C166" i="21"/>
  <c r="D166" i="21" s="1"/>
  <c r="E166" i="21" s="1"/>
  <c r="F166" i="21" s="1"/>
  <c r="G166" i="21" s="1"/>
  <c r="H166" i="21" s="1"/>
  <c r="I166" i="21" s="1"/>
  <c r="J166" i="21" s="1"/>
  <c r="K166" i="21" s="1"/>
  <c r="L166" i="21" s="1"/>
  <c r="M166" i="21" s="1"/>
  <c r="N166" i="21" s="1"/>
  <c r="O166" i="21" s="1"/>
  <c r="C167" i="21"/>
  <c r="D167" i="21" s="1"/>
  <c r="E167" i="21" s="1"/>
  <c r="F167" i="21" s="1"/>
  <c r="G167" i="21" s="1"/>
  <c r="H167" i="21" s="1"/>
  <c r="I167" i="21" s="1"/>
  <c r="J167" i="21" s="1"/>
  <c r="K167" i="21" s="1"/>
  <c r="L167" i="21" s="1"/>
  <c r="M167" i="21" s="1"/>
  <c r="N167" i="21" s="1"/>
  <c r="O167" i="21" s="1"/>
  <c r="C168" i="21"/>
  <c r="D168" i="21" s="1"/>
  <c r="E168" i="21" s="1"/>
  <c r="F168" i="21" s="1"/>
  <c r="G168" i="21" s="1"/>
  <c r="H168" i="21" s="1"/>
  <c r="I168" i="21" s="1"/>
  <c r="J168" i="21" s="1"/>
  <c r="K168" i="21" s="1"/>
  <c r="L168" i="21" s="1"/>
  <c r="M168" i="21" s="1"/>
  <c r="N168" i="21" s="1"/>
  <c r="O168" i="21" s="1"/>
  <c r="C169" i="21"/>
  <c r="D169" i="21" s="1"/>
  <c r="E169" i="21" s="1"/>
  <c r="F169" i="21" s="1"/>
  <c r="G169" i="21" s="1"/>
  <c r="H169" i="21" s="1"/>
  <c r="I169" i="21" s="1"/>
  <c r="J169" i="21" s="1"/>
  <c r="K169" i="21" s="1"/>
  <c r="L169" i="21" s="1"/>
  <c r="M169" i="21" s="1"/>
  <c r="N169" i="21" s="1"/>
  <c r="O169" i="21" s="1"/>
  <c r="C170" i="21"/>
  <c r="D170" i="21" s="1"/>
  <c r="E170" i="21" s="1"/>
  <c r="F170" i="21" s="1"/>
  <c r="G170" i="21" s="1"/>
  <c r="H170" i="21" s="1"/>
  <c r="I170" i="21" s="1"/>
  <c r="J170" i="21" s="1"/>
  <c r="K170" i="21" s="1"/>
  <c r="L170" i="21" s="1"/>
  <c r="M170" i="21" s="1"/>
  <c r="N170" i="21" s="1"/>
  <c r="O170" i="21" s="1"/>
  <c r="C171" i="21"/>
  <c r="D171" i="21" s="1"/>
  <c r="E171" i="21" s="1"/>
  <c r="F171" i="21" s="1"/>
  <c r="G171" i="21" s="1"/>
  <c r="H171" i="21" s="1"/>
  <c r="I171" i="21" s="1"/>
  <c r="J171" i="21" s="1"/>
  <c r="K171" i="21" s="1"/>
  <c r="L171" i="21" s="1"/>
  <c r="M171" i="21" s="1"/>
  <c r="N171" i="21" s="1"/>
  <c r="O171" i="21" s="1"/>
  <c r="C172" i="21"/>
  <c r="D172" i="21" s="1"/>
  <c r="E172" i="21" s="1"/>
  <c r="F172" i="21" s="1"/>
  <c r="G172" i="21" s="1"/>
  <c r="H172" i="21" s="1"/>
  <c r="I172" i="21" s="1"/>
  <c r="J172" i="21" s="1"/>
  <c r="K172" i="21" s="1"/>
  <c r="L172" i="21" s="1"/>
  <c r="M172" i="21" s="1"/>
  <c r="N172" i="21" s="1"/>
  <c r="O172" i="21" s="1"/>
  <c r="C173" i="21"/>
  <c r="D173" i="21" s="1"/>
  <c r="E173" i="21" s="1"/>
  <c r="F173" i="21" s="1"/>
  <c r="G173" i="21" s="1"/>
  <c r="H173" i="21" s="1"/>
  <c r="I173" i="21" s="1"/>
  <c r="J173" i="21" s="1"/>
  <c r="K173" i="21" s="1"/>
  <c r="L173" i="21" s="1"/>
  <c r="M173" i="21" s="1"/>
  <c r="N173" i="21" s="1"/>
  <c r="O173" i="21" s="1"/>
  <c r="C174" i="21"/>
  <c r="D174" i="21" s="1"/>
  <c r="E174" i="21" s="1"/>
  <c r="F174" i="21" s="1"/>
  <c r="G174" i="21" s="1"/>
  <c r="H174" i="21" s="1"/>
  <c r="I174" i="21" s="1"/>
  <c r="J174" i="21" s="1"/>
  <c r="K174" i="21" s="1"/>
  <c r="L174" i="21" s="1"/>
  <c r="M174" i="21" s="1"/>
  <c r="N174" i="21" s="1"/>
  <c r="O174" i="21" s="1"/>
  <c r="C175" i="21"/>
  <c r="D175" i="21" s="1"/>
  <c r="E175" i="21" s="1"/>
  <c r="F175" i="21" s="1"/>
  <c r="G175" i="21" s="1"/>
  <c r="H175" i="21" s="1"/>
  <c r="I175" i="21" s="1"/>
  <c r="J175" i="21" s="1"/>
  <c r="K175" i="21" s="1"/>
  <c r="L175" i="21" s="1"/>
  <c r="M175" i="21" s="1"/>
  <c r="N175" i="21" s="1"/>
  <c r="O175" i="21" s="1"/>
  <c r="C176" i="21"/>
  <c r="D176" i="21" s="1"/>
  <c r="E176" i="21" s="1"/>
  <c r="F176" i="21" s="1"/>
  <c r="G176" i="21" s="1"/>
  <c r="H176" i="21" s="1"/>
  <c r="I176" i="21" s="1"/>
  <c r="J176" i="21" s="1"/>
  <c r="K176" i="21" s="1"/>
  <c r="L176" i="21" s="1"/>
  <c r="M176" i="21" s="1"/>
  <c r="N176" i="21" s="1"/>
  <c r="O176" i="21" s="1"/>
  <c r="C177" i="21"/>
  <c r="D177" i="21" s="1"/>
  <c r="E177" i="21" s="1"/>
  <c r="F177" i="21" s="1"/>
  <c r="G177" i="21" s="1"/>
  <c r="H177" i="21" s="1"/>
  <c r="I177" i="21" s="1"/>
  <c r="J177" i="21" s="1"/>
  <c r="K177" i="21" s="1"/>
  <c r="L177" i="21" s="1"/>
  <c r="M177" i="21" s="1"/>
  <c r="N177" i="21" s="1"/>
  <c r="O177" i="21" s="1"/>
  <c r="C178" i="21"/>
  <c r="D178" i="21" s="1"/>
  <c r="E178" i="21" s="1"/>
  <c r="F178" i="21" s="1"/>
  <c r="G178" i="21" s="1"/>
  <c r="H178" i="21" s="1"/>
  <c r="I178" i="21" s="1"/>
  <c r="J178" i="21" s="1"/>
  <c r="K178" i="21" s="1"/>
  <c r="L178" i="21" s="1"/>
  <c r="M178" i="21" s="1"/>
  <c r="N178" i="21" s="1"/>
  <c r="O178" i="21" s="1"/>
  <c r="C179" i="21"/>
  <c r="D179" i="21" s="1"/>
  <c r="E179" i="21" s="1"/>
  <c r="F179" i="21" s="1"/>
  <c r="G179" i="21" s="1"/>
  <c r="H179" i="21" s="1"/>
  <c r="I179" i="21" s="1"/>
  <c r="J179" i="21" s="1"/>
  <c r="K179" i="21" s="1"/>
  <c r="L179" i="21" s="1"/>
  <c r="M179" i="21" s="1"/>
  <c r="N179" i="21" s="1"/>
  <c r="O179" i="21" s="1"/>
  <c r="C180" i="21"/>
  <c r="D180" i="21" s="1"/>
  <c r="E180" i="21" s="1"/>
  <c r="F180" i="21" s="1"/>
  <c r="G180" i="21" s="1"/>
  <c r="H180" i="21" s="1"/>
  <c r="I180" i="21" s="1"/>
  <c r="J180" i="21" s="1"/>
  <c r="K180" i="21" s="1"/>
  <c r="L180" i="21" s="1"/>
  <c r="M180" i="21" s="1"/>
  <c r="N180" i="21" s="1"/>
  <c r="O180" i="21" s="1"/>
  <c r="C181" i="21"/>
  <c r="D181" i="21" s="1"/>
  <c r="E181" i="21" s="1"/>
  <c r="F181" i="21" s="1"/>
  <c r="G181" i="21" s="1"/>
  <c r="H181" i="21" s="1"/>
  <c r="I181" i="21" s="1"/>
  <c r="J181" i="21" s="1"/>
  <c r="K181" i="21" s="1"/>
  <c r="L181" i="21" s="1"/>
  <c r="M181" i="21" s="1"/>
  <c r="N181" i="21" s="1"/>
  <c r="O181" i="21" s="1"/>
  <c r="C182" i="21"/>
  <c r="D182" i="21" s="1"/>
  <c r="E182" i="21" s="1"/>
  <c r="F182" i="21" s="1"/>
  <c r="G182" i="21" s="1"/>
  <c r="H182" i="21" s="1"/>
  <c r="I182" i="21" s="1"/>
  <c r="J182" i="21" s="1"/>
  <c r="K182" i="21" s="1"/>
  <c r="L182" i="21" s="1"/>
  <c r="M182" i="21" s="1"/>
  <c r="N182" i="21" s="1"/>
  <c r="O182" i="21" s="1"/>
  <c r="C183" i="21"/>
  <c r="D183" i="21" s="1"/>
  <c r="E183" i="21" s="1"/>
  <c r="F183" i="21" s="1"/>
  <c r="G183" i="21" s="1"/>
  <c r="H183" i="21" s="1"/>
  <c r="I183" i="21" s="1"/>
  <c r="J183" i="21" s="1"/>
  <c r="K183" i="21" s="1"/>
  <c r="L183" i="21" s="1"/>
  <c r="M183" i="21" s="1"/>
  <c r="N183" i="21" s="1"/>
  <c r="O183" i="21" s="1"/>
  <c r="C184" i="21"/>
  <c r="D184" i="21" s="1"/>
  <c r="E184" i="21" s="1"/>
  <c r="F184" i="21" s="1"/>
  <c r="G184" i="21" s="1"/>
  <c r="H184" i="21" s="1"/>
  <c r="I184" i="21" s="1"/>
  <c r="J184" i="21" s="1"/>
  <c r="K184" i="21" s="1"/>
  <c r="L184" i="21" s="1"/>
  <c r="M184" i="21" s="1"/>
  <c r="N184" i="21" s="1"/>
  <c r="O184" i="21" s="1"/>
  <c r="C185" i="21"/>
  <c r="D185" i="21" s="1"/>
  <c r="E185" i="21" s="1"/>
  <c r="F185" i="21" s="1"/>
  <c r="G185" i="21" s="1"/>
  <c r="H185" i="21" s="1"/>
  <c r="I185" i="21" s="1"/>
  <c r="J185" i="21" s="1"/>
  <c r="K185" i="21" s="1"/>
  <c r="L185" i="21" s="1"/>
  <c r="M185" i="21" s="1"/>
  <c r="N185" i="21" s="1"/>
  <c r="O185" i="21" s="1"/>
  <c r="C186" i="21"/>
  <c r="D186" i="21" s="1"/>
  <c r="E186" i="21" s="1"/>
  <c r="F186" i="21" s="1"/>
  <c r="G186" i="21" s="1"/>
  <c r="H186" i="21" s="1"/>
  <c r="I186" i="21" s="1"/>
  <c r="J186" i="21" s="1"/>
  <c r="K186" i="21" s="1"/>
  <c r="L186" i="21" s="1"/>
  <c r="M186" i="21" s="1"/>
  <c r="N186" i="21" s="1"/>
  <c r="O186" i="21" s="1"/>
  <c r="C187" i="21"/>
  <c r="D187" i="21" s="1"/>
  <c r="E187" i="21" s="1"/>
  <c r="F187" i="21" s="1"/>
  <c r="G187" i="21" s="1"/>
  <c r="H187" i="21" s="1"/>
  <c r="I187" i="21" s="1"/>
  <c r="J187" i="21" s="1"/>
  <c r="K187" i="21" s="1"/>
  <c r="L187" i="21" s="1"/>
  <c r="M187" i="21" s="1"/>
  <c r="N187" i="21" s="1"/>
  <c r="O187" i="21" s="1"/>
  <c r="C188" i="21"/>
  <c r="D188" i="21" s="1"/>
  <c r="E188" i="21" s="1"/>
  <c r="F188" i="21" s="1"/>
  <c r="G188" i="21" s="1"/>
  <c r="H188" i="21" s="1"/>
  <c r="I188" i="21" s="1"/>
  <c r="J188" i="21" s="1"/>
  <c r="K188" i="21" s="1"/>
  <c r="L188" i="21" s="1"/>
  <c r="M188" i="21" s="1"/>
  <c r="N188" i="21" s="1"/>
  <c r="O188" i="21" s="1"/>
  <c r="C189" i="21"/>
  <c r="D189" i="21" s="1"/>
  <c r="E189" i="21" s="1"/>
  <c r="F189" i="21" s="1"/>
  <c r="G189" i="21" s="1"/>
  <c r="H189" i="21" s="1"/>
  <c r="I189" i="21" s="1"/>
  <c r="J189" i="21" s="1"/>
  <c r="K189" i="21" s="1"/>
  <c r="L189" i="21" s="1"/>
  <c r="M189" i="21" s="1"/>
  <c r="N189" i="21" s="1"/>
  <c r="O189" i="21" s="1"/>
  <c r="C190" i="21"/>
  <c r="D190" i="21" s="1"/>
  <c r="E190" i="21" s="1"/>
  <c r="F190" i="21" s="1"/>
  <c r="G190" i="21" s="1"/>
  <c r="H190" i="21" s="1"/>
  <c r="I190" i="21" s="1"/>
  <c r="J190" i="21" s="1"/>
  <c r="K190" i="21" s="1"/>
  <c r="L190" i="21" s="1"/>
  <c r="M190" i="21" s="1"/>
  <c r="N190" i="21" s="1"/>
  <c r="O190" i="21" s="1"/>
  <c r="C191" i="21"/>
  <c r="D191" i="21" s="1"/>
  <c r="E191" i="21" s="1"/>
  <c r="F191" i="21" s="1"/>
  <c r="G191" i="21" s="1"/>
  <c r="H191" i="21" s="1"/>
  <c r="I191" i="21" s="1"/>
  <c r="J191" i="21" s="1"/>
  <c r="K191" i="21" s="1"/>
  <c r="L191" i="21" s="1"/>
  <c r="M191" i="21" s="1"/>
  <c r="N191" i="21" s="1"/>
  <c r="O191" i="21" s="1"/>
  <c r="C192" i="21"/>
  <c r="D192" i="21" s="1"/>
  <c r="E192" i="21" s="1"/>
  <c r="F192" i="21" s="1"/>
  <c r="G192" i="21" s="1"/>
  <c r="H192" i="21" s="1"/>
  <c r="I192" i="21" s="1"/>
  <c r="J192" i="21" s="1"/>
  <c r="K192" i="21" s="1"/>
  <c r="L192" i="21" s="1"/>
  <c r="M192" i="21" s="1"/>
  <c r="N192" i="21" s="1"/>
  <c r="O192" i="21" s="1"/>
  <c r="C193" i="21"/>
  <c r="D193" i="21" s="1"/>
  <c r="E193" i="21" s="1"/>
  <c r="F193" i="21" s="1"/>
  <c r="G193" i="21" s="1"/>
  <c r="H193" i="21" s="1"/>
  <c r="I193" i="21" s="1"/>
  <c r="J193" i="21" s="1"/>
  <c r="K193" i="21" s="1"/>
  <c r="L193" i="21" s="1"/>
  <c r="M193" i="21" s="1"/>
  <c r="N193" i="21" s="1"/>
  <c r="O193" i="21" s="1"/>
  <c r="C194" i="21"/>
  <c r="D194" i="21" s="1"/>
  <c r="E194" i="21" s="1"/>
  <c r="F194" i="21" s="1"/>
  <c r="G194" i="21" s="1"/>
  <c r="H194" i="21" s="1"/>
  <c r="I194" i="21" s="1"/>
  <c r="J194" i="21" s="1"/>
  <c r="K194" i="21" s="1"/>
  <c r="L194" i="21" s="1"/>
  <c r="M194" i="21" s="1"/>
  <c r="N194" i="21" s="1"/>
  <c r="O194" i="21" s="1"/>
  <c r="C195" i="21"/>
  <c r="D195" i="21" s="1"/>
  <c r="E195" i="21" s="1"/>
  <c r="F195" i="21" s="1"/>
  <c r="G195" i="21" s="1"/>
  <c r="H195" i="21" s="1"/>
  <c r="I195" i="21" s="1"/>
  <c r="J195" i="21" s="1"/>
  <c r="K195" i="21" s="1"/>
  <c r="L195" i="21" s="1"/>
  <c r="M195" i="21" s="1"/>
  <c r="N195" i="21" s="1"/>
  <c r="O195" i="21" s="1"/>
  <c r="C196" i="21"/>
  <c r="D196" i="21" s="1"/>
  <c r="E196" i="21" s="1"/>
  <c r="F196" i="21" s="1"/>
  <c r="G196" i="21" s="1"/>
  <c r="H196" i="21" s="1"/>
  <c r="I196" i="21" s="1"/>
  <c r="J196" i="21" s="1"/>
  <c r="K196" i="21" s="1"/>
  <c r="L196" i="21" s="1"/>
  <c r="M196" i="21" s="1"/>
  <c r="N196" i="21" s="1"/>
  <c r="O196" i="21" s="1"/>
  <c r="C197" i="21"/>
  <c r="D197" i="21" s="1"/>
  <c r="E197" i="21" s="1"/>
  <c r="F197" i="21" s="1"/>
  <c r="G197" i="21" s="1"/>
  <c r="H197" i="21" s="1"/>
  <c r="I197" i="21" s="1"/>
  <c r="J197" i="21" s="1"/>
  <c r="K197" i="21" s="1"/>
  <c r="L197" i="21" s="1"/>
  <c r="M197" i="21" s="1"/>
  <c r="N197" i="21" s="1"/>
  <c r="O197" i="21" s="1"/>
  <c r="C198" i="21"/>
  <c r="D198" i="21" s="1"/>
  <c r="E198" i="21" s="1"/>
  <c r="F198" i="21" s="1"/>
  <c r="G198" i="21" s="1"/>
  <c r="H198" i="21" s="1"/>
  <c r="I198" i="21" s="1"/>
  <c r="J198" i="21" s="1"/>
  <c r="K198" i="21" s="1"/>
  <c r="L198" i="21" s="1"/>
  <c r="M198" i="21" s="1"/>
  <c r="N198" i="21" s="1"/>
  <c r="O198" i="21" s="1"/>
  <c r="C199" i="21"/>
  <c r="D199" i="21" s="1"/>
  <c r="E199" i="21" s="1"/>
  <c r="F199" i="21" s="1"/>
  <c r="G199" i="21" s="1"/>
  <c r="H199" i="21" s="1"/>
  <c r="I199" i="21" s="1"/>
  <c r="J199" i="21" s="1"/>
  <c r="K199" i="21" s="1"/>
  <c r="L199" i="21" s="1"/>
  <c r="M199" i="21" s="1"/>
  <c r="N199" i="21" s="1"/>
  <c r="O199" i="21" s="1"/>
  <c r="C200" i="21"/>
  <c r="D200" i="21" s="1"/>
  <c r="E200" i="21" s="1"/>
  <c r="F200" i="21" s="1"/>
  <c r="G200" i="21" s="1"/>
  <c r="H200" i="21" s="1"/>
  <c r="I200" i="21" s="1"/>
  <c r="J200" i="21" s="1"/>
  <c r="K200" i="21" s="1"/>
  <c r="L200" i="21" s="1"/>
  <c r="M200" i="21" s="1"/>
  <c r="N200" i="21" s="1"/>
  <c r="O200" i="21" s="1"/>
  <c r="C201" i="21"/>
  <c r="D201" i="21" s="1"/>
  <c r="E201" i="21" s="1"/>
  <c r="F201" i="21" s="1"/>
  <c r="G201" i="21" s="1"/>
  <c r="H201" i="21" s="1"/>
  <c r="I201" i="21" s="1"/>
  <c r="J201" i="21" s="1"/>
  <c r="K201" i="21" s="1"/>
  <c r="L201" i="21" s="1"/>
  <c r="M201" i="21" s="1"/>
  <c r="N201" i="21" s="1"/>
  <c r="O201" i="21" s="1"/>
  <c r="C202" i="21"/>
  <c r="D202" i="21" s="1"/>
  <c r="E202" i="21" s="1"/>
  <c r="F202" i="21" s="1"/>
  <c r="G202" i="21" s="1"/>
  <c r="H202" i="21" s="1"/>
  <c r="I202" i="21" s="1"/>
  <c r="J202" i="21" s="1"/>
  <c r="K202" i="21" s="1"/>
  <c r="L202" i="21" s="1"/>
  <c r="M202" i="21" s="1"/>
  <c r="N202" i="21" s="1"/>
  <c r="O202" i="21" s="1"/>
  <c r="C203" i="21"/>
  <c r="D203" i="21" s="1"/>
  <c r="E203" i="21" s="1"/>
  <c r="F203" i="21" s="1"/>
  <c r="G203" i="21" s="1"/>
  <c r="H203" i="21" s="1"/>
  <c r="I203" i="21" s="1"/>
  <c r="J203" i="21" s="1"/>
  <c r="K203" i="21" s="1"/>
  <c r="L203" i="21" s="1"/>
  <c r="M203" i="21" s="1"/>
  <c r="N203" i="21" s="1"/>
  <c r="O203" i="21" s="1"/>
  <c r="C204" i="21"/>
  <c r="D204" i="21" s="1"/>
  <c r="E204" i="21" s="1"/>
  <c r="F204" i="21" s="1"/>
  <c r="G204" i="21" s="1"/>
  <c r="H204" i="21" s="1"/>
  <c r="I204" i="21" s="1"/>
  <c r="J204" i="21" s="1"/>
  <c r="K204" i="21" s="1"/>
  <c r="L204" i="21" s="1"/>
  <c r="M204" i="21" s="1"/>
  <c r="N204" i="21" s="1"/>
  <c r="O204" i="21" s="1"/>
  <c r="C205" i="21"/>
  <c r="D205" i="21" s="1"/>
  <c r="E205" i="21" s="1"/>
  <c r="F205" i="21" s="1"/>
  <c r="G205" i="21" s="1"/>
  <c r="H205" i="21" s="1"/>
  <c r="I205" i="21" s="1"/>
  <c r="J205" i="21" s="1"/>
  <c r="K205" i="21" s="1"/>
  <c r="L205" i="21" s="1"/>
  <c r="M205" i="21" s="1"/>
  <c r="N205" i="21" s="1"/>
  <c r="O205" i="21" s="1"/>
  <c r="C206" i="21"/>
  <c r="D206" i="21" s="1"/>
  <c r="E206" i="21" s="1"/>
  <c r="F206" i="21" s="1"/>
  <c r="G206" i="21" s="1"/>
  <c r="H206" i="21" s="1"/>
  <c r="I206" i="21" s="1"/>
  <c r="J206" i="21" s="1"/>
  <c r="K206" i="21" s="1"/>
  <c r="L206" i="21" s="1"/>
  <c r="M206" i="21" s="1"/>
  <c r="N206" i="21" s="1"/>
  <c r="O206" i="21" s="1"/>
  <c r="C207" i="21"/>
  <c r="D207" i="21" s="1"/>
  <c r="E207" i="21" s="1"/>
  <c r="F207" i="21" s="1"/>
  <c r="G207" i="21" s="1"/>
  <c r="H207" i="21" s="1"/>
  <c r="I207" i="21" s="1"/>
  <c r="J207" i="21" s="1"/>
  <c r="K207" i="21" s="1"/>
  <c r="L207" i="21" s="1"/>
  <c r="M207" i="21" s="1"/>
  <c r="N207" i="21" s="1"/>
  <c r="O207" i="21" s="1"/>
  <c r="C208" i="21"/>
  <c r="D208" i="21" s="1"/>
  <c r="E208" i="21" s="1"/>
  <c r="F208" i="21" s="1"/>
  <c r="G208" i="21" s="1"/>
  <c r="H208" i="21" s="1"/>
  <c r="I208" i="21" s="1"/>
  <c r="J208" i="21" s="1"/>
  <c r="K208" i="21" s="1"/>
  <c r="L208" i="21" s="1"/>
  <c r="M208" i="21" s="1"/>
  <c r="N208" i="21" s="1"/>
  <c r="O208" i="21" s="1"/>
  <c r="C209" i="21"/>
  <c r="D209" i="21" s="1"/>
  <c r="E209" i="21" s="1"/>
  <c r="F209" i="21" s="1"/>
  <c r="G209" i="21" s="1"/>
  <c r="H209" i="21" s="1"/>
  <c r="I209" i="21" s="1"/>
  <c r="J209" i="21" s="1"/>
  <c r="K209" i="21" s="1"/>
  <c r="L209" i="21" s="1"/>
  <c r="M209" i="21" s="1"/>
  <c r="N209" i="21" s="1"/>
  <c r="O209" i="21" s="1"/>
  <c r="C210" i="21"/>
  <c r="D210" i="21" s="1"/>
  <c r="E210" i="21" s="1"/>
  <c r="F210" i="21" s="1"/>
  <c r="G210" i="21" s="1"/>
  <c r="H210" i="21" s="1"/>
  <c r="I210" i="21" s="1"/>
  <c r="J210" i="21" s="1"/>
  <c r="K210" i="21" s="1"/>
  <c r="L210" i="21" s="1"/>
  <c r="M210" i="21" s="1"/>
  <c r="N210" i="21" s="1"/>
  <c r="O210" i="21" s="1"/>
  <c r="C211" i="21"/>
  <c r="D211" i="21" s="1"/>
  <c r="E211" i="21" s="1"/>
  <c r="F211" i="21" s="1"/>
  <c r="G211" i="21" s="1"/>
  <c r="H211" i="21" s="1"/>
  <c r="I211" i="21" s="1"/>
  <c r="J211" i="21" s="1"/>
  <c r="K211" i="21" s="1"/>
  <c r="L211" i="21" s="1"/>
  <c r="M211" i="21" s="1"/>
  <c r="N211" i="21" s="1"/>
  <c r="O211" i="21" s="1"/>
  <c r="C13" i="21"/>
  <c r="I236" i="21" l="1"/>
  <c r="G50" i="81"/>
  <c r="D50" i="81"/>
  <c r="D18" i="21"/>
  <c r="E18" i="21" s="1"/>
  <c r="F18" i="21" s="1"/>
  <c r="G18" i="21" s="1"/>
  <c r="H18" i="21" s="1"/>
  <c r="H50" i="81"/>
  <c r="D23" i="21"/>
  <c r="D19" i="21"/>
  <c r="E19" i="21" s="1"/>
  <c r="F19" i="21" s="1"/>
  <c r="G19" i="21" s="1"/>
  <c r="H19" i="21" s="1"/>
  <c r="I19" i="21" s="1"/>
  <c r="J19" i="21" s="1"/>
  <c r="K19" i="21" s="1"/>
  <c r="L19" i="21" s="1"/>
  <c r="M19" i="21" s="1"/>
  <c r="N19" i="21" s="1"/>
  <c r="O19" i="21" s="1"/>
  <c r="D20" i="21"/>
  <c r="E20" i="21" s="1"/>
  <c r="F20" i="21" s="1"/>
  <c r="G20" i="21" s="1"/>
  <c r="H20" i="21" s="1"/>
  <c r="I20" i="21" s="1"/>
  <c r="J20" i="21" s="1"/>
  <c r="K20" i="21" s="1"/>
  <c r="L20" i="21" s="1"/>
  <c r="M20" i="21" s="1"/>
  <c r="N20" i="21" s="1"/>
  <c r="O20" i="21" s="1"/>
  <c r="D21" i="21"/>
  <c r="E21" i="21" s="1"/>
  <c r="F21" i="21" s="1"/>
  <c r="G21" i="21" s="1"/>
  <c r="H21" i="21" s="1"/>
  <c r="I21" i="21" s="1"/>
  <c r="J21" i="21" s="1"/>
  <c r="K21" i="21" s="1"/>
  <c r="L21" i="21" s="1"/>
  <c r="D22" i="21"/>
  <c r="N133" i="20"/>
  <c r="N132" i="20"/>
  <c r="N131" i="20"/>
  <c r="N130" i="20"/>
  <c r="N129" i="20"/>
  <c r="N128" i="20"/>
  <c r="N127" i="20"/>
  <c r="N126" i="20"/>
  <c r="N125" i="20"/>
  <c r="N124" i="20"/>
  <c r="N123" i="20"/>
  <c r="N122" i="20"/>
  <c r="N121" i="20"/>
  <c r="N120" i="20"/>
  <c r="N119" i="20"/>
  <c r="N118" i="20"/>
  <c r="N117" i="20"/>
  <c r="N116" i="20"/>
  <c r="N115" i="20"/>
  <c r="N114" i="20"/>
  <c r="N113" i="20"/>
  <c r="N112" i="20"/>
  <c r="N111" i="20"/>
  <c r="N110" i="20"/>
  <c r="N109" i="20"/>
  <c r="N108" i="20"/>
  <c r="N107" i="20"/>
  <c r="N106" i="20"/>
  <c r="N105" i="20"/>
  <c r="N104" i="20"/>
  <c r="N103" i="20"/>
  <c r="N102" i="20"/>
  <c r="N101" i="20"/>
  <c r="N100" i="20"/>
  <c r="N99" i="20"/>
  <c r="N98" i="20"/>
  <c r="N97" i="20"/>
  <c r="N96" i="20"/>
  <c r="N95" i="20"/>
  <c r="N94" i="20"/>
  <c r="N93" i="20"/>
  <c r="N92" i="20"/>
  <c r="N91" i="20"/>
  <c r="N90" i="20"/>
  <c r="N89" i="20"/>
  <c r="N88" i="20"/>
  <c r="N87" i="20"/>
  <c r="N86" i="20"/>
  <c r="N85" i="20"/>
  <c r="N84" i="20"/>
  <c r="N83" i="20"/>
  <c r="N82" i="20"/>
  <c r="N81" i="20"/>
  <c r="N80" i="20"/>
  <c r="N79" i="20"/>
  <c r="N78" i="20"/>
  <c r="N77" i="20"/>
  <c r="N76" i="20"/>
  <c r="N75" i="20"/>
  <c r="N74" i="20"/>
  <c r="N73" i="20"/>
  <c r="N72" i="20"/>
  <c r="N71" i="20"/>
  <c r="N70" i="20"/>
  <c r="N69" i="20"/>
  <c r="N68" i="20"/>
  <c r="N67" i="20"/>
  <c r="N66" i="20"/>
  <c r="N65" i="20"/>
  <c r="N64" i="20"/>
  <c r="N63" i="20"/>
  <c r="N62" i="20"/>
  <c r="N61" i="20"/>
  <c r="N60" i="20"/>
  <c r="N59" i="20"/>
  <c r="N58" i="20"/>
  <c r="N57" i="20"/>
  <c r="N56" i="20"/>
  <c r="N55" i="20"/>
  <c r="N54" i="20"/>
  <c r="N53" i="20"/>
  <c r="N52" i="20"/>
  <c r="N51" i="20"/>
  <c r="N50" i="20"/>
  <c r="N49" i="20"/>
  <c r="N48" i="20"/>
  <c r="N47" i="20"/>
  <c r="N46" i="20"/>
  <c r="N45" i="20"/>
  <c r="N44" i="20"/>
  <c r="N43" i="20"/>
  <c r="N42" i="20"/>
  <c r="N41" i="20"/>
  <c r="N40" i="20"/>
  <c r="N39" i="20"/>
  <c r="N38" i="20"/>
  <c r="N37" i="20"/>
  <c r="N36" i="20"/>
  <c r="N35" i="20"/>
  <c r="N34" i="20"/>
  <c r="N33" i="20"/>
  <c r="N32" i="20"/>
  <c r="N31" i="20"/>
  <c r="N30" i="20"/>
  <c r="N29" i="20"/>
  <c r="N28" i="20"/>
  <c r="N27" i="20"/>
  <c r="N26" i="20"/>
  <c r="N25" i="20"/>
  <c r="N24" i="20"/>
  <c r="N23" i="20"/>
  <c r="N22" i="20"/>
  <c r="N21" i="20"/>
  <c r="N20" i="20"/>
  <c r="N19" i="20"/>
  <c r="L21" i="20"/>
  <c r="L20" i="20"/>
  <c r="L19" i="20"/>
  <c r="L18" i="20"/>
  <c r="L17" i="20"/>
  <c r="L15" i="20"/>
  <c r="L14" i="20"/>
  <c r="L13" i="20"/>
  <c r="L12" i="20"/>
  <c r="L11" i="20"/>
  <c r="L10" i="20"/>
  <c r="L16" i="20"/>
  <c r="J236" i="21" l="1"/>
  <c r="H154" i="20"/>
  <c r="E50" i="81" s="1"/>
  <c r="G51" i="81"/>
  <c r="N134" i="20"/>
  <c r="N135" i="20"/>
  <c r="N136" i="20"/>
  <c r="N137" i="20"/>
  <c r="N138" i="20"/>
  <c r="N139" i="20"/>
  <c r="N140" i="20"/>
  <c r="N141" i="20"/>
  <c r="N142" i="20"/>
  <c r="N143" i="20"/>
  <c r="N144" i="20"/>
  <c r="N145" i="20"/>
  <c r="N146" i="20"/>
  <c r="N147" i="20"/>
  <c r="K236" i="21" l="1"/>
  <c r="D51" i="81"/>
  <c r="L236" i="21" l="1"/>
  <c r="D17" i="21"/>
  <c r="K13" i="21"/>
  <c r="N11" i="20"/>
  <c r="N148" i="20"/>
  <c r="N149" i="20"/>
  <c r="N150" i="20"/>
  <c r="M236" i="21" l="1"/>
  <c r="N12" i="20"/>
  <c r="N236" i="21" l="1"/>
  <c r="N13" i="20"/>
  <c r="D14" i="21" s="1"/>
  <c r="O236" i="21" l="1"/>
  <c r="N14" i="20"/>
  <c r="D16" i="21" l="1"/>
  <c r="E16" i="21" s="1"/>
  <c r="F16" i="21" s="1"/>
  <c r="G16" i="21" s="1"/>
  <c r="H16" i="21" s="1"/>
  <c r="I16" i="21" s="1"/>
  <c r="J16" i="21" s="1"/>
  <c r="K16" i="21" s="1"/>
  <c r="L16" i="21" s="1"/>
  <c r="M16" i="21" s="1"/>
  <c r="N16" i="21" s="1"/>
  <c r="O16" i="21" s="1"/>
  <c r="N15" i="20"/>
  <c r="E14" i="21" s="1"/>
  <c r="F14" i="21" s="1"/>
  <c r="G14" i="21" s="1"/>
  <c r="H14" i="21" s="1"/>
  <c r="I14" i="21" s="1"/>
  <c r="J14" i="21" s="1"/>
  <c r="K14" i="21" s="1"/>
  <c r="L14" i="21" l="1"/>
  <c r="M14" i="21" s="1"/>
  <c r="N14" i="21" s="1"/>
  <c r="O14" i="21" s="1"/>
  <c r="D15" i="21"/>
  <c r="D13" i="21"/>
  <c r="N17" i="20"/>
  <c r="N16" i="20"/>
  <c r="J6" i="21" l="1"/>
  <c r="L6" i="20"/>
  <c r="E15" i="21"/>
  <c r="F15" i="21" s="1"/>
  <c r="G15" i="21" s="1"/>
  <c r="H15" i="21" s="1"/>
  <c r="I15" i="21" s="1"/>
  <c r="J15" i="21" s="1"/>
  <c r="K15" i="21" s="1"/>
  <c r="L15" i="21" s="1"/>
  <c r="M15" i="21" s="1"/>
  <c r="N15" i="21" s="1"/>
  <c r="O15" i="21" s="1"/>
  <c r="C83" i="81"/>
  <c r="D12" i="21"/>
  <c r="E13" i="21"/>
  <c r="E22" i="21"/>
  <c r="F22" i="21" s="1"/>
  <c r="G22" i="21" s="1"/>
  <c r="H22" i="21" s="1"/>
  <c r="I22" i="21" s="1"/>
  <c r="J22" i="21" s="1"/>
  <c r="K22" i="21" s="1"/>
  <c r="L22" i="21" s="1"/>
  <c r="M22" i="21" s="1"/>
  <c r="N22" i="21" s="1"/>
  <c r="O22" i="21" s="1"/>
  <c r="I18" i="21"/>
  <c r="J18" i="21" s="1"/>
  <c r="E17" i="21"/>
  <c r="N18" i="20"/>
  <c r="E23" i="21" l="1"/>
  <c r="F23" i="21" s="1"/>
  <c r="G23" i="21" s="1"/>
  <c r="H23" i="21" s="1"/>
  <c r="I23" i="21" s="1"/>
  <c r="J23" i="21" s="1"/>
  <c r="K23" i="21" s="1"/>
  <c r="L23" i="21" s="1"/>
  <c r="M23" i="21" s="1"/>
  <c r="N23" i="21" s="1"/>
  <c r="O23" i="21" s="1"/>
  <c r="M21" i="21"/>
  <c r="N21" i="21" s="1"/>
  <c r="O21" i="21" s="1"/>
  <c r="F13" i="21"/>
  <c r="G13" i="21" s="1"/>
  <c r="F17" i="21"/>
  <c r="D83" i="81"/>
  <c r="L13" i="21"/>
  <c r="K18" i="21"/>
  <c r="L18" i="21" s="1"/>
  <c r="M18" i="21" s="1"/>
  <c r="N18" i="21" s="1"/>
  <c r="O18" i="21" s="1"/>
  <c r="E12" i="21" l="1"/>
  <c r="H13" i="21"/>
  <c r="F12" i="21"/>
  <c r="G17" i="21"/>
  <c r="G12" i="21" s="1"/>
  <c r="E83" i="81"/>
  <c r="M13" i="21"/>
  <c r="I13" i="21" l="1"/>
  <c r="H17" i="21"/>
  <c r="H12" i="21" s="1"/>
  <c r="F83" i="81"/>
  <c r="N13" i="21"/>
  <c r="J13" i="21" l="1"/>
  <c r="I17" i="21"/>
  <c r="I12" i="21" s="1"/>
  <c r="G83" i="81"/>
  <c r="O13" i="21"/>
  <c r="J17" i="21" l="1"/>
  <c r="J12" i="21" s="1"/>
  <c r="H83" i="81"/>
  <c r="K17" i="21" l="1"/>
  <c r="K12" i="21" s="1"/>
  <c r="I83" i="81"/>
  <c r="L17" i="21" l="1"/>
  <c r="L12" i="21" s="1"/>
  <c r="J83" i="81"/>
  <c r="M17" i="21" l="1"/>
  <c r="M12" i="21" s="1"/>
  <c r="K83" i="81"/>
  <c r="N17" i="21" l="1"/>
  <c r="N12" i="21" s="1"/>
  <c r="L83" i="81"/>
  <c r="O17" i="21" l="1"/>
  <c r="O12" i="21" s="1"/>
  <c r="M83" i="81"/>
  <c r="N83" i="81" l="1"/>
</calcChain>
</file>

<file path=xl/comments1.xml><?xml version="1.0" encoding="utf-8"?>
<comments xmlns="http://schemas.openxmlformats.org/spreadsheetml/2006/main">
  <authors>
    <author>Nathalia Freitas</author>
  </authors>
  <commentList>
    <comment ref="G4" authorId="0" shapeId="0">
      <text>
        <r>
          <rPr>
            <sz val="9"/>
            <color indexed="81"/>
            <rFont val="Segoe UI"/>
            <family val="2"/>
          </rPr>
          <t xml:space="preserve">O estoque mínimo diz respeito à quantidade mínima de produtos que se deve ter em armazenamento para que ocorra o atendimento da demanda esperada. Trabalhar com um estoque mínimo proporciona uma economia de recursos. </t>
        </r>
      </text>
    </comment>
    <comment ref="H4" authorId="0" shapeId="0">
      <text>
        <r>
          <rPr>
            <sz val="9"/>
            <color indexed="81"/>
            <rFont val="Segoe UI"/>
            <family val="2"/>
          </rPr>
          <t>O estoque máximo diz respeito ao máximo de armazenagem que é possível se fazer de um produto, com vistas a atender as necessidades de venda e/ou consumo.</t>
        </r>
      </text>
    </comment>
  </commentList>
</comments>
</file>

<file path=xl/connections.xml><?xml version="1.0" encoding="utf-8"?>
<connections xmlns="http://schemas.openxmlformats.org/spreadsheetml/2006/main">
  <connection id="1" keepAlive="1" name="ThisWorkbookDataModel" description="Modelo de Dado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<sst xmlns="http://schemas.openxmlformats.org/spreadsheetml/2006/main" count="67" uniqueCount="53">
  <si>
    <t>Validade</t>
  </si>
  <si>
    <t>Saídas</t>
  </si>
  <si>
    <t>Entradas</t>
  </si>
  <si>
    <t>Data</t>
  </si>
  <si>
    <t>Produtos e matérias-prima em estoque</t>
  </si>
  <si>
    <t>Valor Médio:</t>
  </si>
  <si>
    <t>Quantidade</t>
  </si>
  <si>
    <t>Valor total</t>
  </si>
  <si>
    <t>Valor dos Estoques</t>
  </si>
  <si>
    <t>Valor unitário</t>
  </si>
  <si>
    <t>Valor Total</t>
  </si>
  <si>
    <t>Produto</t>
  </si>
  <si>
    <t>mês</t>
  </si>
  <si>
    <t>Controle de Estoque</t>
  </si>
  <si>
    <t>Saldo Total em Custos</t>
  </si>
  <si>
    <t>Saldo Total em Quantidade</t>
  </si>
  <si>
    <t>Descrição</t>
  </si>
  <si>
    <t>Estoque Mínimo</t>
  </si>
  <si>
    <t>Estoque Máximo</t>
  </si>
  <si>
    <t>Unidade de consumo</t>
  </si>
  <si>
    <t>Consolidado</t>
  </si>
  <si>
    <t>Número do Produto</t>
  </si>
  <si>
    <t>Nome do Produto</t>
  </si>
  <si>
    <t>Quantidade de Produtos em Estoque:</t>
  </si>
  <si>
    <t>Pesquisa Rápida</t>
  </si>
  <si>
    <t>Produto:</t>
  </si>
  <si>
    <t>Quantidade:</t>
  </si>
  <si>
    <t>Valor:</t>
  </si>
  <si>
    <t>para o procv</t>
  </si>
  <si>
    <t>Total de Entradas:</t>
  </si>
  <si>
    <t>Total de Saídas:</t>
  </si>
  <si>
    <t>Saldo do Estoque:</t>
  </si>
  <si>
    <t>Jan</t>
  </si>
  <si>
    <t>Fev</t>
  </si>
  <si>
    <t>Mar</t>
  </si>
  <si>
    <t>Abr</t>
  </si>
  <si>
    <t>Mai</t>
  </si>
  <si>
    <t>Jun</t>
  </si>
  <si>
    <t>Jul</t>
  </si>
  <si>
    <t>Ago</t>
  </si>
  <si>
    <t>Set</t>
  </si>
  <si>
    <t>Out</t>
  </si>
  <si>
    <t>Nov</t>
  </si>
  <si>
    <t>Dez</t>
  </si>
  <si>
    <t xml:space="preserve">Evolução do Estoque Total no Período
</t>
  </si>
  <si>
    <t>Entradas e Saídas de Estoque em Valores e em Quantidade</t>
  </si>
  <si>
    <t>Mês:</t>
  </si>
  <si>
    <t>Evolução do Estoque por Produto</t>
  </si>
  <si>
    <t>*** Fim ***</t>
  </si>
  <si>
    <t>ano</t>
  </si>
  <si>
    <t>Saldo Diário</t>
  </si>
  <si>
    <t>Estoque Consolidado</t>
  </si>
  <si>
    <t>Clique aqui para começar a utilização da ferramenta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</si>
</sst>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R$&quot;\ #,##0;[Red]\-&quot;R$&quot;\ #,##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6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9"/>
      <name val="Calibri"/>
      <family val="2"/>
      <scheme val="minor"/>
    </font>
    <font>
      <sz val="9"/>
      <color indexed="81"/>
      <name val="Segoe UI"/>
      <family val="2"/>
    </font>
    <font>
      <b/>
      <sz val="10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Univers LT St_x0009_d 57 Cn"/>
    </font>
    <font>
      <sz val="16"/>
      <color theme="1"/>
      <name val="Calibri"/>
      <family val="2"/>
      <scheme val="minor"/>
    </font>
    <font>
      <sz val="16"/>
      <color theme="1"/>
      <name val="Univers LT St_x0009_d 57 Cn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6"/>
      <color theme="2" tint="-0.499984740745262"/>
      <name val="Calibri"/>
      <family val="2"/>
      <scheme val="minor"/>
    </font>
    <font>
      <b/>
      <sz val="28"/>
      <color theme="2" tint="-0.499984740745262"/>
      <name val="Calibri"/>
      <family val="2"/>
      <scheme val="minor"/>
    </font>
    <font>
      <b/>
      <sz val="18"/>
      <color theme="2" tint="-0.499984740745262"/>
      <name val="Calibri"/>
      <family val="2"/>
      <scheme val="minor"/>
    </font>
    <font>
      <b/>
      <sz val="14"/>
      <color theme="0"/>
      <name val="Univers LT Std 57 Cn"/>
    </font>
    <font>
      <b/>
      <sz val="14"/>
      <name val="Univers LT Std 57 Cn"/>
    </font>
    <font>
      <b/>
      <sz val="14"/>
      <color theme="1"/>
      <name val="Univers LT Std 57 Cn"/>
    </font>
    <font>
      <b/>
      <sz val="18"/>
      <color rgb="FF00B05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8"/>
      <color rgb="FF00B05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2E66B7"/>
        <bgColor indexed="64"/>
      </patternFill>
    </fill>
    <fill>
      <patternFill patternType="solid">
        <fgColor rgb="FFA1ADB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ck">
        <color theme="2" tint="-0.499984740745262"/>
      </top>
      <bottom style="thin">
        <color theme="2" tint="-0.499984740745262"/>
      </bottom>
      <diagonal/>
    </border>
    <border>
      <left/>
      <right/>
      <top style="thick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ck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8" fillId="0" borderId="0" applyNumberFormat="0" applyFill="0" applyBorder="0" applyAlignment="0" applyProtection="0"/>
  </cellStyleXfs>
  <cellXfs count="202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4" fillId="0" borderId="0" xfId="0" applyFont="1"/>
    <xf numFmtId="0" fontId="4" fillId="0" borderId="3" xfId="0" applyFont="1" applyBorder="1"/>
    <xf numFmtId="0" fontId="0" fillId="0" borderId="0" xfId="0" applyAlignment="1">
      <alignment horizontal="center" vertical="center"/>
    </xf>
    <xf numFmtId="0" fontId="6" fillId="0" borderId="2" xfId="0" applyFont="1" applyBorder="1"/>
    <xf numFmtId="0" fontId="0" fillId="0" borderId="0" xfId="0" applyAlignment="1">
      <alignment vertical="center"/>
    </xf>
    <xf numFmtId="0" fontId="4" fillId="0" borderId="3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5" fillId="0" borderId="0" xfId="0" applyFont="1"/>
    <xf numFmtId="0" fontId="5" fillId="0" borderId="0" xfId="0" applyFont="1" applyBorder="1"/>
    <xf numFmtId="0" fontId="5" fillId="0" borderId="3" xfId="0" applyFont="1" applyBorder="1"/>
    <xf numFmtId="0" fontId="4" fillId="0" borderId="3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Border="1"/>
    <xf numFmtId="0" fontId="4" fillId="0" borderId="0" xfId="0" applyFont="1" applyBorder="1" applyAlignment="1">
      <alignment horizontal="right" vertical="center"/>
    </xf>
    <xf numFmtId="14" fontId="8" fillId="4" borderId="4" xfId="0" applyNumberFormat="1" applyFont="1" applyFill="1" applyBorder="1" applyAlignment="1" applyProtection="1">
      <alignment horizontal="center" vertical="center"/>
      <protection locked="0"/>
    </xf>
    <xf numFmtId="14" fontId="8" fillId="5" borderId="4" xfId="0" applyNumberFormat="1" applyFont="1" applyFill="1" applyBorder="1" applyAlignment="1" applyProtection="1">
      <alignment horizontal="center" vertical="center"/>
      <protection locked="0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5" borderId="4" xfId="0" applyFont="1" applyFill="1" applyBorder="1" applyAlignment="1" applyProtection="1">
      <alignment horizontal="center" vertical="center"/>
      <protection locked="0"/>
    </xf>
    <xf numFmtId="0" fontId="8" fillId="4" borderId="4" xfId="0" applyNumberFormat="1" applyFont="1" applyFill="1" applyBorder="1" applyAlignment="1" applyProtection="1">
      <alignment horizontal="center" vertical="center"/>
      <protection locked="0"/>
    </xf>
    <xf numFmtId="0" fontId="8" fillId="5" borderId="4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Border="1" applyAlignment="1">
      <alignment horizontal="center" vertical="center" wrapText="1"/>
    </xf>
    <xf numFmtId="0" fontId="8" fillId="0" borderId="0" xfId="0" applyNumberFormat="1" applyFont="1"/>
    <xf numFmtId="0" fontId="8" fillId="0" borderId="0" xfId="0" applyFont="1"/>
    <xf numFmtId="0" fontId="8" fillId="0" borderId="0" xfId="0" applyFont="1" applyAlignment="1">
      <alignment horizontal="center"/>
    </xf>
    <xf numFmtId="0" fontId="0" fillId="0" borderId="0" xfId="0" applyProtection="1"/>
    <xf numFmtId="0" fontId="13" fillId="3" borderId="4" xfId="0" applyNumberFormat="1" applyFont="1" applyFill="1" applyBorder="1" applyAlignment="1" applyProtection="1">
      <alignment horizontal="center" vertical="center" wrapText="1"/>
    </xf>
    <xf numFmtId="0" fontId="13" fillId="3" borderId="4" xfId="0" applyFont="1" applyFill="1" applyBorder="1" applyAlignment="1" applyProtection="1">
      <alignment horizontal="center" vertical="center"/>
    </xf>
    <xf numFmtId="0" fontId="8" fillId="4" borderId="4" xfId="0" applyNumberFormat="1" applyFont="1" applyFill="1" applyBorder="1" applyAlignment="1" applyProtection="1">
      <alignment horizontal="center" vertical="center"/>
    </xf>
    <xf numFmtId="0" fontId="8" fillId="5" borderId="4" xfId="0" applyNumberFormat="1" applyFont="1" applyFill="1" applyBorder="1" applyAlignment="1" applyProtection="1">
      <alignment horizontal="center" vertical="center"/>
    </xf>
    <xf numFmtId="0" fontId="10" fillId="3" borderId="4" xfId="0" applyNumberFormat="1" applyFont="1" applyFill="1" applyBorder="1" applyAlignment="1" applyProtection="1">
      <alignment horizontal="center" vertical="center"/>
    </xf>
    <xf numFmtId="0" fontId="10" fillId="3" borderId="4" xfId="0" applyFont="1" applyFill="1" applyBorder="1" applyAlignment="1" applyProtection="1">
      <alignment horizontal="center" vertical="center" wrapText="1"/>
    </xf>
    <xf numFmtId="43" fontId="10" fillId="3" borderId="4" xfId="2" applyFont="1" applyFill="1" applyBorder="1" applyAlignment="1" applyProtection="1">
      <alignment horizontal="center" vertical="center" wrapText="1"/>
    </xf>
    <xf numFmtId="43" fontId="10" fillId="3" borderId="4" xfId="2" applyFont="1" applyFill="1" applyBorder="1" applyAlignment="1" applyProtection="1">
      <alignment horizontal="center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2" xfId="0" applyNumberFormat="1" applyBorder="1" applyProtection="1"/>
    <xf numFmtId="43" fontId="0" fillId="0" borderId="2" xfId="2" applyFont="1" applyBorder="1" applyProtection="1"/>
    <xf numFmtId="43" fontId="6" fillId="0" borderId="2" xfId="2" applyFont="1" applyBorder="1" applyProtection="1"/>
    <xf numFmtId="0" fontId="6" fillId="0" borderId="2" xfId="0" applyFont="1" applyBorder="1" applyProtection="1"/>
    <xf numFmtId="0" fontId="6" fillId="0" borderId="0" xfId="0" applyFont="1" applyBorder="1" applyProtection="1"/>
    <xf numFmtId="0" fontId="0" fillId="0" borderId="0" xfId="0" applyBorder="1" applyProtection="1"/>
    <xf numFmtId="0" fontId="0" fillId="0" borderId="3" xfId="0" applyBorder="1" applyProtection="1"/>
    <xf numFmtId="0" fontId="0" fillId="0" borderId="0" xfId="0" applyNumberFormat="1" applyBorder="1" applyProtection="1"/>
    <xf numFmtId="43" fontId="0" fillId="0" borderId="0" xfId="2" applyFont="1" applyBorder="1" applyProtection="1"/>
    <xf numFmtId="43" fontId="7" fillId="0" borderId="0" xfId="2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43" fontId="6" fillId="0" borderId="0" xfId="2" applyFont="1" applyBorder="1" applyProtection="1"/>
    <xf numFmtId="0" fontId="9" fillId="0" borderId="0" xfId="0" applyNumberFormat="1" applyFont="1" applyBorder="1" applyProtection="1"/>
    <xf numFmtId="0" fontId="0" fillId="0" borderId="0" xfId="0" applyFill="1" applyBorder="1" applyProtection="1"/>
    <xf numFmtId="0" fontId="10" fillId="3" borderId="4" xfId="0" applyNumberFormat="1" applyFont="1" applyFill="1" applyBorder="1" applyAlignment="1" applyProtection="1">
      <alignment horizontal="center" vertical="center" wrapText="1"/>
    </xf>
    <xf numFmtId="43" fontId="3" fillId="0" borderId="0" xfId="2" applyFont="1" applyBorder="1" applyAlignment="1" applyProtection="1">
      <alignment horizontal="center"/>
    </xf>
    <xf numFmtId="0" fontId="10" fillId="0" borderId="18" xfId="2" applyNumberFormat="1" applyFont="1" applyFill="1" applyBorder="1" applyAlignment="1" applyProtection="1">
      <alignment horizontal="center" vertical="center" wrapText="1"/>
    </xf>
    <xf numFmtId="0" fontId="0" fillId="0" borderId="3" xfId="0" applyNumberFormat="1" applyBorder="1" applyProtection="1"/>
    <xf numFmtId="0" fontId="10" fillId="3" borderId="4" xfId="2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Protection="1"/>
    <xf numFmtId="43" fontId="8" fillId="4" borderId="4" xfId="2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Protection="1"/>
    <xf numFmtId="0" fontId="2" fillId="0" borderId="0" xfId="0" applyFont="1" applyFill="1" applyBorder="1" applyAlignment="1" applyProtection="1">
      <alignment horizontal="center" vertical="center"/>
    </xf>
    <xf numFmtId="44" fontId="8" fillId="5" borderId="4" xfId="1" applyFont="1" applyFill="1" applyBorder="1" applyAlignment="1" applyProtection="1">
      <alignment horizontal="center" vertical="center"/>
    </xf>
    <xf numFmtId="43" fontId="8" fillId="5" borderId="4" xfId="2" applyFont="1" applyFill="1" applyBorder="1" applyAlignment="1" applyProtection="1">
      <alignment horizontal="center" vertical="center"/>
    </xf>
    <xf numFmtId="22" fontId="0" fillId="0" borderId="0" xfId="0" applyNumberFormat="1" applyBorder="1" applyProtection="1"/>
    <xf numFmtId="164" fontId="0" fillId="0" borderId="0" xfId="0" applyNumberFormat="1" applyFill="1" applyBorder="1" applyProtection="1"/>
    <xf numFmtId="43" fontId="0" fillId="0" borderId="0" xfId="2" applyFont="1" applyProtection="1"/>
    <xf numFmtId="0" fontId="8" fillId="0" borderId="0" xfId="0" applyNumberFormat="1" applyFont="1" applyAlignment="1">
      <alignment horizontal="center"/>
    </xf>
    <xf numFmtId="0" fontId="13" fillId="3" borderId="4" xfId="0" applyNumberFormat="1" applyFont="1" applyFill="1" applyBorder="1" applyAlignment="1" applyProtection="1">
      <alignment horizontal="center" vertical="center"/>
    </xf>
    <xf numFmtId="0" fontId="8" fillId="4" borderId="20" xfId="2" applyNumberFormat="1" applyFont="1" applyFill="1" applyBorder="1" applyAlignment="1" applyProtection="1">
      <alignment horizontal="center" vertical="center"/>
    </xf>
    <xf numFmtId="43" fontId="0" fillId="0" borderId="22" xfId="2" applyFont="1" applyBorder="1" applyAlignment="1" applyProtection="1">
      <alignment horizontal="right"/>
    </xf>
    <xf numFmtId="43" fontId="0" fillId="0" borderId="21" xfId="2" applyFont="1" applyBorder="1" applyAlignment="1" applyProtection="1">
      <alignment horizontal="right"/>
    </xf>
    <xf numFmtId="0" fontId="0" fillId="0" borderId="0" xfId="0" applyFill="1" applyBorder="1"/>
    <xf numFmtId="0" fontId="0" fillId="0" borderId="0" xfId="0" applyFill="1"/>
    <xf numFmtId="0" fontId="15" fillId="10" borderId="0" xfId="0" applyFont="1" applyFill="1"/>
    <xf numFmtId="0" fontId="17" fillId="10" borderId="0" xfId="0" applyFont="1" applyFill="1"/>
    <xf numFmtId="14" fontId="0" fillId="0" borderId="0" xfId="0" applyNumberFormat="1"/>
    <xf numFmtId="0" fontId="10" fillId="3" borderId="4" xfId="0" applyFont="1" applyFill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 wrapText="1"/>
    </xf>
    <xf numFmtId="0" fontId="16" fillId="0" borderId="0" xfId="0" applyFont="1"/>
    <xf numFmtId="0" fontId="20" fillId="0" borderId="0" xfId="0" applyFont="1" applyFill="1" applyBorder="1"/>
    <xf numFmtId="0" fontId="20" fillId="0" borderId="0" xfId="0" applyFont="1" applyFill="1"/>
    <xf numFmtId="0" fontId="4" fillId="0" borderId="0" xfId="0" applyFont="1" applyBorder="1" applyAlignment="1"/>
    <xf numFmtId="0" fontId="23" fillId="0" borderId="17" xfId="0" applyFont="1" applyFill="1" applyBorder="1" applyAlignment="1">
      <alignment horizontal="right" vertical="center" wrapText="1"/>
    </xf>
    <xf numFmtId="0" fontId="10" fillId="0" borderId="4" xfId="0" applyNumberFormat="1" applyFont="1" applyFill="1" applyBorder="1" applyAlignment="1" applyProtection="1">
      <alignment horizontal="center" vertical="center" wrapText="1"/>
    </xf>
    <xf numFmtId="43" fontId="10" fillId="0" borderId="4" xfId="2" applyFont="1" applyFill="1" applyBorder="1" applyAlignment="1" applyProtection="1">
      <alignment horizontal="center" vertical="center" wrapText="1"/>
    </xf>
    <xf numFmtId="0" fontId="18" fillId="0" borderId="0" xfId="0" applyFont="1"/>
    <xf numFmtId="43" fontId="19" fillId="0" borderId="4" xfId="2" applyFont="1" applyFill="1" applyBorder="1" applyAlignment="1" applyProtection="1">
      <alignment horizontal="center" vertical="center"/>
    </xf>
    <xf numFmtId="0" fontId="18" fillId="0" borderId="0" xfId="0" applyFont="1" applyFill="1"/>
    <xf numFmtId="0" fontId="19" fillId="0" borderId="5" xfId="2" applyNumberFormat="1" applyFont="1" applyFill="1" applyBorder="1" applyAlignment="1" applyProtection="1">
      <alignment horizontal="center" vertical="center"/>
    </xf>
    <xf numFmtId="44" fontId="26" fillId="7" borderId="13" xfId="1" applyFont="1" applyFill="1" applyBorder="1" applyAlignment="1" applyProtection="1">
      <alignment horizontal="center" vertical="center"/>
    </xf>
    <xf numFmtId="0" fontId="26" fillId="7" borderId="13" xfId="1" applyNumberFormat="1" applyFont="1" applyFill="1" applyBorder="1" applyAlignment="1" applyProtection="1">
      <alignment horizontal="center" vertical="center"/>
    </xf>
    <xf numFmtId="6" fontId="26" fillId="8" borderId="13" xfId="0" applyNumberFormat="1" applyFont="1" applyFill="1" applyBorder="1" applyAlignment="1" applyProtection="1">
      <alignment horizontal="center" vertical="center"/>
    </xf>
    <xf numFmtId="0" fontId="26" fillId="8" borderId="13" xfId="0" applyNumberFormat="1" applyFont="1" applyFill="1" applyBorder="1" applyAlignment="1" applyProtection="1">
      <alignment horizontal="center" vertical="center"/>
    </xf>
    <xf numFmtId="14" fontId="8" fillId="4" borderId="4" xfId="0" applyNumberFormat="1" applyFont="1" applyFill="1" applyBorder="1" applyAlignment="1" applyProtection="1">
      <alignment horizontal="center" vertical="center"/>
    </xf>
    <xf numFmtId="0" fontId="8" fillId="4" borderId="4" xfId="0" applyFont="1" applyFill="1" applyBorder="1" applyAlignment="1" applyProtection="1">
      <alignment horizontal="center" vertical="center"/>
    </xf>
    <xf numFmtId="0" fontId="8" fillId="5" borderId="4" xfId="0" applyFont="1" applyFill="1" applyBorder="1" applyAlignment="1" applyProtection="1">
      <alignment horizontal="center" vertical="center"/>
    </xf>
    <xf numFmtId="0" fontId="5" fillId="0" borderId="0" xfId="0" applyFont="1" applyProtection="1"/>
    <xf numFmtId="43" fontId="8" fillId="4" borderId="20" xfId="2" applyFont="1" applyFill="1" applyBorder="1" applyAlignment="1" applyProtection="1">
      <alignment horizontal="center" vertical="center"/>
    </xf>
    <xf numFmtId="0" fontId="0" fillId="0" borderId="1" xfId="0" applyBorder="1" applyProtection="1">
      <protection locked="0"/>
    </xf>
    <xf numFmtId="14" fontId="0" fillId="0" borderId="2" xfId="0" applyNumberFormat="1" applyBorder="1" applyProtection="1">
      <protection locked="0"/>
    </xf>
    <xf numFmtId="0" fontId="0" fillId="0" borderId="2" xfId="0" applyNumberFormat="1" applyBorder="1" applyProtection="1">
      <protection locked="0"/>
    </xf>
    <xf numFmtId="43" fontId="0" fillId="0" borderId="2" xfId="2" applyFont="1" applyBorder="1" applyProtection="1">
      <protection locked="0"/>
    </xf>
    <xf numFmtId="43" fontId="6" fillId="0" borderId="2" xfId="2" applyFont="1" applyBorder="1" applyProtection="1">
      <protection locked="0"/>
    </xf>
    <xf numFmtId="0" fontId="6" fillId="0" borderId="2" xfId="0" applyFont="1" applyBorder="1" applyProtection="1">
      <protection locked="0"/>
    </xf>
    <xf numFmtId="43" fontId="0" fillId="0" borderId="0" xfId="2" applyFont="1" applyBorder="1" applyProtection="1">
      <protection locked="0"/>
    </xf>
    <xf numFmtId="43" fontId="0" fillId="0" borderId="0" xfId="2" applyFont="1" applyAlignment="1" applyProtection="1">
      <alignment horizontal="center"/>
      <protection locked="0"/>
    </xf>
    <xf numFmtId="43" fontId="0" fillId="0" borderId="0" xfId="2" applyFont="1" applyProtection="1">
      <protection locked="0"/>
    </xf>
    <xf numFmtId="0" fontId="0" fillId="0" borderId="0" xfId="0" applyProtection="1">
      <protection locked="0"/>
    </xf>
    <xf numFmtId="0" fontId="0" fillId="0" borderId="3" xfId="0" applyFill="1" applyBorder="1" applyProtection="1">
      <protection locked="0"/>
    </xf>
    <xf numFmtId="43" fontId="0" fillId="0" borderId="0" xfId="2" applyFont="1" applyFill="1" applyBorder="1" applyProtection="1">
      <protection locked="0"/>
    </xf>
    <xf numFmtId="43" fontId="0" fillId="0" borderId="0" xfId="2" applyFont="1" applyFill="1" applyAlignment="1" applyProtection="1">
      <alignment horizontal="center"/>
      <protection locked="0"/>
    </xf>
    <xf numFmtId="43" fontId="0" fillId="0" borderId="0" xfId="2" applyFont="1" applyFill="1" applyProtection="1">
      <protection locked="0"/>
    </xf>
    <xf numFmtId="0" fontId="0" fillId="0" borderId="0" xfId="0" applyFill="1" applyProtection="1">
      <protection locked="0"/>
    </xf>
    <xf numFmtId="0" fontId="0" fillId="0" borderId="3" xfId="0" applyBorder="1" applyProtection="1">
      <protection locked="0"/>
    </xf>
    <xf numFmtId="14" fontId="11" fillId="0" borderId="0" xfId="0" applyNumberFormat="1" applyFont="1" applyBorder="1" applyAlignment="1" applyProtection="1">
      <alignment horizontal="center" vertical="center" wrapText="1"/>
      <protection locked="0"/>
    </xf>
    <xf numFmtId="0" fontId="11" fillId="0" borderId="0" xfId="0" applyNumberFormat="1" applyFont="1" applyBorder="1" applyAlignment="1" applyProtection="1">
      <alignment horizontal="center" vertical="center" wrapText="1"/>
      <protection locked="0"/>
    </xf>
    <xf numFmtId="0" fontId="11" fillId="0" borderId="0" xfId="0" applyFont="1" applyBorder="1" applyAlignment="1" applyProtection="1">
      <alignment horizontal="center" vertical="center" wrapText="1"/>
      <protection locked="0"/>
    </xf>
    <xf numFmtId="43" fontId="11" fillId="0" borderId="0" xfId="2" applyFont="1" applyBorder="1" applyAlignment="1" applyProtection="1">
      <alignment horizontal="center" vertical="center" wrapText="1"/>
      <protection locked="0"/>
    </xf>
    <xf numFmtId="14" fontId="0" fillId="0" borderId="0" xfId="0" applyNumberFormat="1" applyProtection="1">
      <protection locked="0"/>
    </xf>
    <xf numFmtId="0" fontId="0" fillId="0" borderId="0" xfId="0" applyNumberFormat="1" applyProtection="1">
      <protection locked="0"/>
    </xf>
    <xf numFmtId="0" fontId="4" fillId="0" borderId="3" xfId="0" applyFont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4" fillId="0" borderId="3" xfId="0" applyFont="1" applyBorder="1" applyProtection="1">
      <protection locked="0"/>
    </xf>
    <xf numFmtId="43" fontId="8" fillId="4" borderId="4" xfId="2" applyFont="1" applyFill="1" applyBorder="1" applyAlignment="1" applyProtection="1">
      <alignment horizontal="center" vertical="center"/>
      <protection locked="0"/>
    </xf>
    <xf numFmtId="43" fontId="8" fillId="5" borderId="4" xfId="2" applyFont="1" applyFill="1" applyBorder="1" applyAlignment="1" applyProtection="1">
      <alignment horizontal="center" vertical="center"/>
      <protection locked="0"/>
    </xf>
    <xf numFmtId="0" fontId="5" fillId="0" borderId="3" xfId="0" applyFont="1" applyBorder="1" applyProtection="1">
      <protection locked="0"/>
    </xf>
    <xf numFmtId="14" fontId="5" fillId="0" borderId="4" xfId="0" applyNumberFormat="1" applyFont="1" applyBorder="1" applyAlignment="1" applyProtection="1">
      <alignment horizontal="center" vertical="center"/>
      <protection locked="0"/>
    </xf>
    <xf numFmtId="0" fontId="5" fillId="0" borderId="4" xfId="0" applyNumberFormat="1" applyFont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 applyProtection="1">
      <alignment horizontal="center" vertical="center"/>
      <protection locked="0"/>
    </xf>
    <xf numFmtId="0" fontId="5" fillId="0" borderId="0" xfId="0" applyNumberFormat="1" applyFont="1" applyProtection="1">
      <protection locked="0"/>
    </xf>
    <xf numFmtId="0" fontId="5" fillId="0" borderId="0" xfId="0" applyFont="1" applyProtection="1">
      <protection locked="0"/>
    </xf>
    <xf numFmtId="43" fontId="5" fillId="0" borderId="0" xfId="2" applyFont="1" applyProtection="1">
      <protection locked="0"/>
    </xf>
    <xf numFmtId="14" fontId="5" fillId="0" borderId="0" xfId="0" applyNumberFormat="1" applyFont="1" applyProtection="1">
      <protection locked="0"/>
    </xf>
    <xf numFmtId="14" fontId="0" fillId="0" borderId="0" xfId="0" applyNumberFormat="1" applyBorder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0" xfId="0" applyBorder="1" applyProtection="1">
      <protection locked="0"/>
    </xf>
    <xf numFmtId="0" fontId="4" fillId="0" borderId="0" xfId="0" applyFont="1" applyBorder="1" applyProtection="1">
      <protection locked="0"/>
    </xf>
    <xf numFmtId="43" fontId="0" fillId="0" borderId="0" xfId="2" applyFont="1" applyBorder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11" fillId="0" borderId="4" xfId="0" applyFont="1" applyFill="1" applyBorder="1" applyAlignment="1" applyProtection="1">
      <alignment vertical="center" wrapText="1"/>
      <protection locked="0"/>
    </xf>
    <xf numFmtId="0" fontId="11" fillId="0" borderId="4" xfId="0" applyFont="1" applyFill="1" applyBorder="1" applyAlignment="1" applyProtection="1">
      <alignment vertical="center"/>
    </xf>
    <xf numFmtId="0" fontId="11" fillId="0" borderId="0" xfId="0" applyFont="1" applyBorder="1" applyAlignment="1" applyProtection="1">
      <alignment horizontal="center" vertical="center"/>
    </xf>
    <xf numFmtId="43" fontId="0" fillId="0" borderId="22" xfId="2" applyFont="1" applyFill="1" applyBorder="1" applyAlignment="1" applyProtection="1">
      <alignment horizontal="right"/>
    </xf>
    <xf numFmtId="44" fontId="8" fillId="0" borderId="20" xfId="1" applyFont="1" applyFill="1" applyBorder="1" applyAlignment="1" applyProtection="1">
      <alignment horizontal="center" vertical="center"/>
    </xf>
    <xf numFmtId="0" fontId="23" fillId="11" borderId="29" xfId="0" applyFont="1" applyFill="1" applyBorder="1" applyAlignment="1" applyProtection="1">
      <alignment horizontal="center" vertical="center" wrapText="1"/>
      <protection locked="0"/>
    </xf>
    <xf numFmtId="0" fontId="27" fillId="0" borderId="0" xfId="0" applyFont="1" applyAlignment="1">
      <alignment horizontal="center" vertical="center" wrapText="1"/>
    </xf>
    <xf numFmtId="43" fontId="10" fillId="2" borderId="9" xfId="2" applyFont="1" applyFill="1" applyBorder="1" applyAlignment="1" applyProtection="1">
      <alignment vertical="center"/>
    </xf>
    <xf numFmtId="43" fontId="10" fillId="2" borderId="12" xfId="2" applyFont="1" applyFill="1" applyBorder="1" applyAlignment="1" applyProtection="1">
      <alignment vertical="center"/>
    </xf>
    <xf numFmtId="0" fontId="10" fillId="2" borderId="12" xfId="2" applyNumberFormat="1" applyFont="1" applyFill="1" applyBorder="1" applyAlignment="1" applyProtection="1">
      <alignment vertical="center"/>
    </xf>
    <xf numFmtId="0" fontId="0" fillId="0" borderId="0" xfId="0" applyAlignment="1"/>
    <xf numFmtId="0" fontId="29" fillId="0" borderId="0" xfId="3" applyFont="1" applyAlignment="1">
      <alignment horizontal="center" vertical="center"/>
    </xf>
    <xf numFmtId="0" fontId="0" fillId="0" borderId="0" xfId="0" applyAlignment="1">
      <alignment horizontal="center"/>
    </xf>
    <xf numFmtId="0" fontId="13" fillId="3" borderId="9" xfId="0" applyFont="1" applyFill="1" applyBorder="1" applyAlignment="1" applyProtection="1">
      <alignment horizontal="center" vertical="center"/>
    </xf>
    <xf numFmtId="0" fontId="13" fillId="3" borderId="10" xfId="0" applyFont="1" applyFill="1" applyBorder="1" applyAlignment="1" applyProtection="1">
      <alignment horizontal="center" vertical="center"/>
    </xf>
    <xf numFmtId="0" fontId="13" fillId="3" borderId="11" xfId="0" applyFont="1" applyFill="1" applyBorder="1" applyAlignment="1" applyProtection="1">
      <alignment horizontal="center" vertical="center"/>
    </xf>
    <xf numFmtId="0" fontId="14" fillId="0" borderId="21" xfId="0" applyFont="1" applyBorder="1" applyAlignment="1" applyProtection="1">
      <alignment horizontal="center" vertical="center"/>
    </xf>
    <xf numFmtId="0" fontId="14" fillId="0" borderId="22" xfId="0" applyFont="1" applyBorder="1" applyAlignment="1" applyProtection="1">
      <alignment horizontal="center" vertical="center"/>
    </xf>
    <xf numFmtId="0" fontId="14" fillId="0" borderId="26" xfId="0" applyFont="1" applyBorder="1" applyAlignment="1" applyProtection="1">
      <alignment horizontal="center" vertical="center"/>
    </xf>
    <xf numFmtId="0" fontId="10" fillId="3" borderId="12" xfId="0" applyNumberFormat="1" applyFont="1" applyFill="1" applyBorder="1" applyAlignment="1" applyProtection="1">
      <alignment horizontal="center" vertical="center"/>
    </xf>
    <xf numFmtId="0" fontId="10" fillId="3" borderId="6" xfId="0" applyNumberFormat="1" applyFont="1" applyFill="1" applyBorder="1" applyAlignment="1" applyProtection="1">
      <alignment horizontal="center" vertical="center"/>
    </xf>
    <xf numFmtId="14" fontId="10" fillId="3" borderId="4" xfId="0" applyNumberFormat="1" applyFont="1" applyFill="1" applyBorder="1" applyAlignment="1" applyProtection="1">
      <alignment horizontal="center" vertical="center"/>
    </xf>
    <xf numFmtId="0" fontId="10" fillId="3" borderId="4" xfId="0" applyNumberFormat="1" applyFont="1" applyFill="1" applyBorder="1" applyAlignment="1" applyProtection="1">
      <alignment horizontal="center" vertical="center"/>
    </xf>
    <xf numFmtId="0" fontId="10" fillId="3" borderId="6" xfId="0" applyFont="1" applyFill="1" applyBorder="1" applyAlignment="1" applyProtection="1">
      <alignment horizontal="center" vertical="center"/>
    </xf>
    <xf numFmtId="0" fontId="10" fillId="3" borderId="7" xfId="0" applyFont="1" applyFill="1" applyBorder="1" applyAlignment="1" applyProtection="1">
      <alignment horizontal="center" vertical="center"/>
    </xf>
    <xf numFmtId="0" fontId="10" fillId="3" borderId="8" xfId="0" applyFont="1" applyFill="1" applyBorder="1" applyAlignment="1" applyProtection="1">
      <alignment horizontal="center" vertical="center"/>
    </xf>
    <xf numFmtId="0" fontId="10" fillId="3" borderId="10" xfId="0" applyFont="1" applyFill="1" applyBorder="1" applyAlignment="1" applyProtection="1">
      <alignment horizontal="center" vertical="center"/>
    </xf>
    <xf numFmtId="0" fontId="10" fillId="3" borderId="11" xfId="0" applyFont="1" applyFill="1" applyBorder="1" applyAlignment="1" applyProtection="1">
      <alignment horizontal="center" vertical="center"/>
    </xf>
    <xf numFmtId="43" fontId="10" fillId="3" borderId="5" xfId="2" applyFont="1" applyFill="1" applyBorder="1" applyAlignment="1" applyProtection="1">
      <alignment horizontal="center" vertical="center" wrapText="1"/>
    </xf>
    <xf numFmtId="43" fontId="10" fillId="3" borderId="19" xfId="2" applyFont="1" applyFill="1" applyBorder="1" applyAlignment="1" applyProtection="1">
      <alignment horizontal="center" vertical="center" wrapText="1"/>
    </xf>
    <xf numFmtId="14" fontId="10" fillId="3" borderId="5" xfId="0" applyNumberFormat="1" applyFont="1" applyFill="1" applyBorder="1" applyAlignment="1" applyProtection="1">
      <alignment horizontal="center" vertical="center" wrapText="1"/>
    </xf>
    <xf numFmtId="14" fontId="10" fillId="3" borderId="19" xfId="0" applyNumberFormat="1" applyFont="1" applyFill="1" applyBorder="1" applyAlignment="1" applyProtection="1">
      <alignment horizontal="center" vertical="center" wrapText="1"/>
    </xf>
    <xf numFmtId="43" fontId="10" fillId="3" borderId="6" xfId="2" applyFont="1" applyFill="1" applyBorder="1" applyAlignment="1" applyProtection="1">
      <alignment horizontal="center" vertical="center" wrapText="1"/>
    </xf>
    <xf numFmtId="43" fontId="10" fillId="3" borderId="7" xfId="2" applyFont="1" applyFill="1" applyBorder="1" applyAlignment="1" applyProtection="1">
      <alignment horizontal="center" vertical="center" wrapText="1"/>
    </xf>
    <xf numFmtId="43" fontId="10" fillId="3" borderId="8" xfId="2" applyFont="1" applyFill="1" applyBorder="1" applyAlignment="1" applyProtection="1">
      <alignment horizontal="center" vertical="center" wrapText="1"/>
    </xf>
    <xf numFmtId="43" fontId="11" fillId="0" borderId="0" xfId="2" applyFont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 vertical="center" wrapText="1"/>
    </xf>
    <xf numFmtId="0" fontId="14" fillId="0" borderId="23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22" fillId="9" borderId="3" xfId="0" applyFont="1" applyFill="1" applyBorder="1" applyAlignment="1">
      <alignment horizontal="center" vertical="top" wrapText="1"/>
    </xf>
    <xf numFmtId="0" fontId="22" fillId="9" borderId="0" xfId="0" applyFont="1" applyFill="1" applyBorder="1" applyAlignment="1">
      <alignment horizontal="center" vertical="top"/>
    </xf>
    <xf numFmtId="0" fontId="9" fillId="0" borderId="30" xfId="0" applyFont="1" applyBorder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4" fillId="6" borderId="13" xfId="0" applyFont="1" applyFill="1" applyBorder="1" applyAlignment="1" applyProtection="1">
      <alignment horizontal="center" vertical="center"/>
    </xf>
    <xf numFmtId="44" fontId="25" fillId="7" borderId="14" xfId="1" applyFont="1" applyFill="1" applyBorder="1" applyAlignment="1" applyProtection="1">
      <alignment horizontal="center" vertical="center" wrapText="1"/>
    </xf>
    <xf numFmtId="44" fontId="25" fillId="7" borderId="15" xfId="1" applyFont="1" applyFill="1" applyBorder="1" applyAlignment="1" applyProtection="1">
      <alignment horizontal="center" vertical="center" wrapText="1"/>
    </xf>
    <xf numFmtId="44" fontId="25" fillId="7" borderId="16" xfId="1" applyFont="1" applyFill="1" applyBorder="1" applyAlignment="1" applyProtection="1">
      <alignment horizontal="center" vertical="center" wrapText="1"/>
    </xf>
    <xf numFmtId="44" fontId="26" fillId="7" borderId="14" xfId="1" applyFont="1" applyFill="1" applyBorder="1" applyAlignment="1" applyProtection="1">
      <alignment horizontal="center" vertical="center" wrapText="1"/>
    </xf>
    <xf numFmtId="44" fontId="26" fillId="7" borderId="15" xfId="1" applyFont="1" applyFill="1" applyBorder="1" applyAlignment="1" applyProtection="1">
      <alignment horizontal="center" vertical="center" wrapText="1"/>
    </xf>
    <xf numFmtId="44" fontId="26" fillId="7" borderId="16" xfId="1" applyFont="1" applyFill="1" applyBorder="1" applyAlignment="1" applyProtection="1">
      <alignment horizontal="center" vertical="center" wrapText="1"/>
    </xf>
    <xf numFmtId="6" fontId="26" fillId="8" borderId="27" xfId="0" applyNumberFormat="1" applyFont="1" applyFill="1" applyBorder="1" applyAlignment="1" applyProtection="1">
      <alignment horizontal="center"/>
    </xf>
    <xf numFmtId="6" fontId="26" fillId="8" borderId="28" xfId="0" applyNumberFormat="1" applyFont="1" applyFill="1" applyBorder="1" applyAlignment="1" applyProtection="1">
      <alignment horizontal="center"/>
    </xf>
    <xf numFmtId="0" fontId="26" fillId="8" borderId="27" xfId="2" applyNumberFormat="1" applyFont="1" applyFill="1" applyBorder="1" applyAlignment="1" applyProtection="1">
      <alignment horizontal="center" vertical="center"/>
    </xf>
    <xf numFmtId="0" fontId="26" fillId="8" borderId="28" xfId="2" applyNumberFormat="1" applyFont="1" applyFill="1" applyBorder="1" applyAlignment="1" applyProtection="1">
      <alignment horizontal="center" vertical="center"/>
    </xf>
    <xf numFmtId="0" fontId="21" fillId="9" borderId="3" xfId="0" applyFont="1" applyFill="1" applyBorder="1" applyAlignment="1">
      <alignment horizontal="center" vertical="top" wrapText="1"/>
    </xf>
    <xf numFmtId="0" fontId="21" fillId="9" borderId="0" xfId="0" applyFont="1" applyFill="1" applyBorder="1" applyAlignment="1">
      <alignment horizontal="center" vertical="top"/>
    </xf>
  </cellXfs>
  <cellStyles count="4">
    <cellStyle name="Hiperlink" xfId="3" builtinId="8"/>
    <cellStyle name="Moeda" xfId="1" builtinId="4"/>
    <cellStyle name="Normal" xfId="0" builtinId="0"/>
    <cellStyle name="Vírgula" xfId="2" builtinId="3"/>
  </cellStyles>
  <dxfs count="0"/>
  <tableStyles count="0" defaultTableStyle="TableStyleMedium2" defaultPivotStyle="PivotStyleLight16"/>
  <colors>
    <mruColors>
      <color rgb="FFE2EFDA"/>
      <color rgb="FFFFE1E1"/>
      <color rgb="FFFF7C80"/>
      <color rgb="FFFFD1D1"/>
      <color rgb="FFFFBDBD"/>
      <color rgb="FFFFA3A3"/>
      <color rgb="FFFF4B4B"/>
      <color rgb="FFFF5050"/>
      <color rgb="FFA2CD85"/>
      <color rgb="FFC6E0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/>
              <a:t>Custos referentes</a:t>
            </a:r>
            <a:r>
              <a:rPr lang="en-US" sz="1600" baseline="0"/>
              <a:t> ao Estoque de Produtos</a:t>
            </a:r>
            <a:endParaRPr lang="en-US" sz="16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Relatório!$D$49</c:f>
              <c:strCache>
                <c:ptCount val="1"/>
                <c:pt idx="0">
                  <c:v>Entradas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Estoque!$Q$5</c:f>
              <c:numCache>
                <c:formatCode>General</c:formatCode>
                <c:ptCount val="1"/>
              </c:numCache>
            </c:numRef>
          </c:cat>
          <c:val>
            <c:numRef>
              <c:f>Relatório!$D$50</c:f>
              <c:numCache>
                <c:formatCode>"R$"#,##0_);[Red]\("R$"#,##0\)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9C-464A-BA6E-8F49D67EE168}"/>
            </c:ext>
          </c:extLst>
        </c:ser>
        <c:ser>
          <c:idx val="0"/>
          <c:order val="1"/>
          <c:tx>
            <c:strRef>
              <c:f>Relatório!$E$49</c:f>
              <c:strCache>
                <c:ptCount val="1"/>
                <c:pt idx="0">
                  <c:v>Saídas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Estoque!$Q$5</c:f>
              <c:numCache>
                <c:formatCode>General</c:formatCode>
                <c:ptCount val="1"/>
              </c:numCache>
            </c:numRef>
          </c:cat>
          <c:val>
            <c:numRef>
              <c:f>Relatório!$E$50</c:f>
              <c:numCache>
                <c:formatCode>"R$"#,##0_);[Red]\("R$"#,##0\)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D9C-464A-BA6E-8F49D67EE1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0110752"/>
        <c:axId val="360111536"/>
      </c:barChart>
      <c:catAx>
        <c:axId val="3601107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="1"/>
                  <a:t>Saldo Total em Custos</a:t>
                </a:r>
              </a:p>
            </c:rich>
          </c:tx>
          <c:layout>
            <c:manualLayout>
              <c:xMode val="edge"/>
              <c:yMode val="edge"/>
              <c:x val="0.31714119581169936"/>
              <c:y val="0.845579643453659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60111536"/>
        <c:crosses val="autoZero"/>
        <c:auto val="1"/>
        <c:lblAlgn val="ctr"/>
        <c:lblOffset val="100"/>
        <c:noMultiLvlLbl val="0"/>
      </c:catAx>
      <c:valAx>
        <c:axId val="360111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R$&quot;#,##0_);[Red]\(&quot;R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60110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/>
              <a:t>Saldo de Entradas e Saídas no Período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8.6319576432256309E-2"/>
          <c:y val="0.15952688172043011"/>
          <c:w val="0.73254072766766221"/>
          <c:h val="0.69673863347726694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Relatório!$G$49</c:f>
              <c:strCache>
                <c:ptCount val="1"/>
                <c:pt idx="0">
                  <c:v>Entradas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Estoque!$Q$5</c:f>
              <c:numCache>
                <c:formatCode>General</c:formatCode>
                <c:ptCount val="1"/>
              </c:numCache>
            </c:numRef>
          </c:cat>
          <c:val>
            <c:numRef>
              <c:f>Relatório!$G$50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21-457B-B048-DDE7FA55125C}"/>
            </c:ext>
          </c:extLst>
        </c:ser>
        <c:ser>
          <c:idx val="0"/>
          <c:order val="1"/>
          <c:tx>
            <c:strRef>
              <c:f>Relatório!$H$49</c:f>
              <c:strCache>
                <c:ptCount val="1"/>
                <c:pt idx="0">
                  <c:v>Saídas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Estoque!$Q$5</c:f>
              <c:numCache>
                <c:formatCode>General</c:formatCode>
                <c:ptCount val="1"/>
              </c:numCache>
            </c:numRef>
          </c:cat>
          <c:val>
            <c:numRef>
              <c:f>Relatório!$H$50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E21-457B-B048-DDE7FA5512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0111144"/>
        <c:axId val="360111928"/>
      </c:barChart>
      <c:catAx>
        <c:axId val="3601111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="1"/>
                  <a:t>Saldo Total em Quantidade</a:t>
                </a:r>
              </a:p>
            </c:rich>
          </c:tx>
          <c:layout>
            <c:manualLayout>
              <c:xMode val="edge"/>
              <c:yMode val="edge"/>
              <c:x val="0.31714119581169936"/>
              <c:y val="0.845579643453659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60111928"/>
        <c:crosses val="autoZero"/>
        <c:auto val="1"/>
        <c:lblAlgn val="ctr"/>
        <c:lblOffset val="100"/>
        <c:noMultiLvlLbl val="0"/>
      </c:catAx>
      <c:valAx>
        <c:axId val="360111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601111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Estoque!$C$12</c:f>
              <c:strCache>
                <c:ptCount val="1"/>
                <c:pt idx="0">
                  <c:v>Estoque Consolidado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trendline>
            <c:spPr>
              <a:ln w="31750" cap="rnd">
                <a:solidFill>
                  <a:schemeClr val="tx2"/>
                </a:solidFill>
                <a:prstDash val="sysDot"/>
              </a:ln>
              <a:effectLst/>
            </c:spPr>
            <c:trendlineType val="movingAvg"/>
            <c:period val="3"/>
            <c:dispRSqr val="0"/>
            <c:dispEq val="0"/>
          </c:trendline>
          <c:cat>
            <c:strRef>
              <c:f>Estoque!$D$10:$O$10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Estoque!$D$12:$O$12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88-4A61-9332-09A2ADCF16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5919240"/>
        <c:axId val="355921200"/>
      </c:barChart>
      <c:catAx>
        <c:axId val="355919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55921200"/>
        <c:crosses val="autoZero"/>
        <c:auto val="1"/>
        <c:lblAlgn val="ctr"/>
        <c:lblOffset val="100"/>
        <c:noMultiLvlLbl val="0"/>
      </c:catAx>
      <c:valAx>
        <c:axId val="35592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55919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Relatório!$B$84</c:f>
              <c:strCache>
                <c:ptCount val="1"/>
                <c:pt idx="0">
                  <c:v>Evolução do Estoque de  no Inventário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5"/>
              <c:layout>
                <c:manualLayout>
                  <c:x val="-2.6711295950887046E-2"/>
                  <c:y val="2.929885958305089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02A-4CCE-A2AC-B0A340374D2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Relatório!$C$82:$N$82</c:f>
              <c:strCache>
                <c:ptCount val="12"/>
                <c:pt idx="0">
                  <c:v> Jan </c:v>
                </c:pt>
                <c:pt idx="1">
                  <c:v> Fev </c:v>
                </c:pt>
                <c:pt idx="2">
                  <c:v> Mar </c:v>
                </c:pt>
                <c:pt idx="3">
                  <c:v> Abr </c:v>
                </c:pt>
                <c:pt idx="4">
                  <c:v> Mai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Set </c:v>
                </c:pt>
                <c:pt idx="9">
                  <c:v> Out </c:v>
                </c:pt>
                <c:pt idx="10">
                  <c:v> Nov </c:v>
                </c:pt>
                <c:pt idx="11">
                  <c:v> Dez </c:v>
                </c:pt>
              </c:strCache>
            </c:strRef>
          </c:cat>
          <c:val>
            <c:numRef>
              <c:f>Relatório!$C$83:$N$83</c:f>
              <c:numCache>
                <c:formatCode>_(* #,##0.00_);_(* \(#,##0.00\);_(* "-"??_);_(@_)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02A-4CCE-A2AC-B0A340374D2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355918848"/>
        <c:axId val="355918456"/>
      </c:lineChart>
      <c:catAx>
        <c:axId val="355918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55918456"/>
        <c:crosses val="autoZero"/>
        <c:auto val="1"/>
        <c:lblAlgn val="ctr"/>
        <c:lblOffset val="100"/>
        <c:noMultiLvlLbl val="0"/>
      </c:catAx>
      <c:valAx>
        <c:axId val="355918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55918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3" Type="http://schemas.openxmlformats.org/officeDocument/2006/relationships/image" Target="../media/image3.png"/><Relationship Id="rId7" Type="http://schemas.openxmlformats.org/officeDocument/2006/relationships/hyperlink" Target="https://www.google.com.br/url?sa=t&amp;rct=j&amp;q=&amp;esrc=s&amp;source=web&amp;cd=1&amp;cad=rja&amp;uact=8&amp;ved=0ahUKEwiKlMGokP3WAhXCG5AKHWj6CuYQFggnMAA&amp;url=http://www.sebrae.com.br/sites/PortalSebrae/sebraeaz/fale-com-um-especialista,0d8b0b019cfe5410VgnVCM1000003b" TargetMode="External"/><Relationship Id="rId2" Type="http://schemas.openxmlformats.org/officeDocument/2006/relationships/image" Target="../media/image2.jpg"/><Relationship Id="rId1" Type="http://schemas.openxmlformats.org/officeDocument/2006/relationships/hyperlink" Target="http://www.sebrae.com.br/sites/PortalSebrae/artigos/como-elaborar-o-controle-de-estoque-de-mercadorias,8e80438af1c92410VgnVCM100000b272010aRCRD" TargetMode="External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10" Type="http://schemas.openxmlformats.org/officeDocument/2006/relationships/image" Target="../media/image7.jpeg"/><Relationship Id="rId4" Type="http://schemas.openxmlformats.org/officeDocument/2006/relationships/hyperlink" Target="#Exemplo!A1"/><Relationship Id="rId9" Type="http://schemas.openxmlformats.org/officeDocument/2006/relationships/hyperlink" Target="https://www.google.com.br/url?sa=t&amp;rct=j&amp;q=&amp;esrc=s&amp;source=web&amp;cd=1&amp;cad=rja&amp;uact=8&amp;ved=0ahUKEwihpMjZkf3WAhWIG5AKHVrIDs0QFggnMAA&amp;url=https://www.sebrae.com.br/sites/PortalSebrae/ufs/mg/sebraeaz/aplicativo-meu-negocio-em-dia,9f5bc5dc43434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'Cadastro de Produtos'!A1"/><Relationship Id="rId1" Type="http://schemas.openxmlformats.org/officeDocument/2006/relationships/image" Target="../media/image8.jp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Estoque!A1"/><Relationship Id="rId2" Type="http://schemas.openxmlformats.org/officeDocument/2006/relationships/hyperlink" Target="#Invent&#225;rio!A1"/><Relationship Id="rId1" Type="http://schemas.openxmlformats.org/officeDocument/2006/relationships/image" Target="../media/image9.png"/><Relationship Id="rId4" Type="http://schemas.openxmlformats.org/officeDocument/2006/relationships/hyperlink" Target="#Relat&#243;rio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Relat&#243;rio!A1"/><Relationship Id="rId2" Type="http://schemas.openxmlformats.org/officeDocument/2006/relationships/hyperlink" Target="#Estoque!A1"/><Relationship Id="rId1" Type="http://schemas.openxmlformats.org/officeDocument/2006/relationships/image" Target="../media/image10.png"/><Relationship Id="rId5" Type="http://schemas.openxmlformats.org/officeDocument/2006/relationships/image" Target="../media/image11.jpeg"/><Relationship Id="rId4" Type="http://schemas.openxmlformats.org/officeDocument/2006/relationships/hyperlink" Target="#'Cadastro de Produtos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Relat&#243;rio!A1"/><Relationship Id="rId2" Type="http://schemas.openxmlformats.org/officeDocument/2006/relationships/hyperlink" Target="#Invent&#225;rio!A1"/><Relationship Id="rId1" Type="http://schemas.openxmlformats.org/officeDocument/2006/relationships/image" Target="../media/image10.png"/><Relationship Id="rId5" Type="http://schemas.openxmlformats.org/officeDocument/2006/relationships/image" Target="../media/image11.jpeg"/><Relationship Id="rId4" Type="http://schemas.openxmlformats.org/officeDocument/2006/relationships/hyperlink" Target="#'Cadastro de Produtos'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Estoque!A1"/><Relationship Id="rId3" Type="http://schemas.openxmlformats.org/officeDocument/2006/relationships/chart" Target="../charts/chart3.xml"/><Relationship Id="rId7" Type="http://schemas.openxmlformats.org/officeDocument/2006/relationships/hyperlink" Target="#'Cadastro de Produtos'!A1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hyperlink" Target="#Invent&#225;rio!A1"/><Relationship Id="rId5" Type="http://schemas.openxmlformats.org/officeDocument/2006/relationships/image" Target="../media/image10.png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16384</xdr:col>
      <xdr:colOff>447675</xdr:colOff>
      <xdr:row>19</xdr:row>
      <xdr:rowOff>147042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467475" cy="3766542"/>
        </a:xfrm>
        <a:prstGeom prst="rect">
          <a:avLst/>
        </a:prstGeom>
      </xdr:spPr>
    </xdr:pic>
    <xdr:clientData/>
  </xdr:twoCellAnchor>
  <xdr:twoCellAnchor>
    <xdr:from>
      <xdr:col>0</xdr:col>
      <xdr:colOff>285749</xdr:colOff>
      <xdr:row>20</xdr:row>
      <xdr:rowOff>142875</xdr:rowOff>
    </xdr:from>
    <xdr:to>
      <xdr:col>0</xdr:col>
      <xdr:colOff>504824</xdr:colOff>
      <xdr:row>21</xdr:row>
      <xdr:rowOff>104775</xdr:rowOff>
    </xdr:to>
    <xdr:sp macro="" textlink="">
      <xdr:nvSpPr>
        <xdr:cNvPr id="3" name="Divisa 2"/>
        <xdr:cNvSpPr/>
      </xdr:nvSpPr>
      <xdr:spPr>
        <a:xfrm>
          <a:off x="285749" y="3952875"/>
          <a:ext cx="219075" cy="152400"/>
        </a:xfrm>
        <a:prstGeom prst="chevron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738596</xdr:colOff>
      <xdr:row>19</xdr:row>
      <xdr:rowOff>71300</xdr:rowOff>
    </xdr:from>
    <xdr:to>
      <xdr:col>0</xdr:col>
      <xdr:colOff>3517796</xdr:colOff>
      <xdr:row>26</xdr:row>
      <xdr:rowOff>82250</xdr:rowOff>
    </xdr:to>
    <xdr:sp macro="" textlink="">
      <xdr:nvSpPr>
        <xdr:cNvPr id="5" name="Retângulo 4">
          <a:hlinkClick xmlns:r="http://schemas.openxmlformats.org/officeDocument/2006/relationships" r:id="rId1"/>
        </xdr:cNvPr>
        <xdr:cNvSpPr/>
      </xdr:nvSpPr>
      <xdr:spPr>
        <a:xfrm>
          <a:off x="738596" y="6942907"/>
          <a:ext cx="2779200" cy="1249200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400" b="1"/>
            <a:t>Como Elaborar Controles de Estoque</a:t>
          </a:r>
        </a:p>
        <a:p>
          <a:pPr algn="l"/>
          <a:endParaRPr lang="pt-BR" sz="1400"/>
        </a:p>
        <a:p>
          <a:pPr algn="ctr"/>
          <a:r>
            <a:rPr lang="pt-BR" sz="1400" u="sng"/>
            <a:t>CLIQUE AQUI</a:t>
          </a:r>
        </a:p>
      </xdr:txBody>
    </xdr:sp>
    <xdr:clientData/>
  </xdr:twoCellAnchor>
  <xdr:twoCellAnchor editAs="oneCell">
    <xdr:from>
      <xdr:col>0</xdr:col>
      <xdr:colOff>27214</xdr:colOff>
      <xdr:row>1</xdr:row>
      <xdr:rowOff>13605</xdr:rowOff>
    </xdr:from>
    <xdr:to>
      <xdr:col>0</xdr:col>
      <xdr:colOff>8273143</xdr:colOff>
      <xdr:row>14</xdr:row>
      <xdr:rowOff>190500</xdr:rowOff>
    </xdr:to>
    <xdr:pic>
      <xdr:nvPicPr>
        <xdr:cNvPr id="8" name="Imagem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14" y="190498"/>
          <a:ext cx="8245929" cy="4422323"/>
        </a:xfrm>
        <a:prstGeom prst="rect">
          <a:avLst/>
        </a:prstGeom>
      </xdr:spPr>
    </xdr:pic>
    <xdr:clientData/>
  </xdr:twoCellAnchor>
  <xdr:twoCellAnchor>
    <xdr:from>
      <xdr:col>0</xdr:col>
      <xdr:colOff>4640036</xdr:colOff>
      <xdr:row>19</xdr:row>
      <xdr:rowOff>71301</xdr:rowOff>
    </xdr:from>
    <xdr:to>
      <xdr:col>0</xdr:col>
      <xdr:colOff>7418233</xdr:colOff>
      <xdr:row>26</xdr:row>
      <xdr:rowOff>81643</xdr:rowOff>
    </xdr:to>
    <xdr:sp macro="" textlink="">
      <xdr:nvSpPr>
        <xdr:cNvPr id="6" name="Retângulo 5"/>
        <xdr:cNvSpPr/>
      </xdr:nvSpPr>
      <xdr:spPr>
        <a:xfrm>
          <a:off x="4640036" y="6942908"/>
          <a:ext cx="2778197" cy="1248592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400" b="1"/>
            <a:t>Visite</a:t>
          </a:r>
          <a:r>
            <a:rPr lang="pt-BR" sz="1400" b="1" baseline="0"/>
            <a:t> o Portal do Sebrae e conheça diversas ferramentas de Gestão Financeira para apoio e desenvolvimento do seu negócio.</a:t>
          </a:r>
          <a:endParaRPr lang="pt-BR" sz="1400"/>
        </a:p>
        <a:p>
          <a:pPr algn="ctr"/>
          <a:r>
            <a:rPr lang="pt-BR" sz="1400" u="sng"/>
            <a:t>CLIQUE AQUI</a:t>
          </a:r>
        </a:p>
      </xdr:txBody>
    </xdr:sp>
    <xdr:clientData/>
  </xdr:twoCellAnchor>
  <xdr:twoCellAnchor editAs="oneCell">
    <xdr:from>
      <xdr:col>0</xdr:col>
      <xdr:colOff>7046404</xdr:colOff>
      <xdr:row>6</xdr:row>
      <xdr:rowOff>108856</xdr:rowOff>
    </xdr:from>
    <xdr:to>
      <xdr:col>0</xdr:col>
      <xdr:colOff>7754714</xdr:colOff>
      <xdr:row>8</xdr:row>
      <xdr:rowOff>318407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6404" y="1986642"/>
          <a:ext cx="708310" cy="713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54429</xdr:colOff>
      <xdr:row>17</xdr:row>
      <xdr:rowOff>330652</xdr:rowOff>
    </xdr:from>
    <xdr:to>
      <xdr:col>0</xdr:col>
      <xdr:colOff>8286750</xdr:colOff>
      <xdr:row>18</xdr:row>
      <xdr:rowOff>762001</xdr:rowOff>
    </xdr:to>
    <xdr:sp macro="" textlink="">
      <xdr:nvSpPr>
        <xdr:cNvPr id="3" name="CaixaDeTexto 2">
          <a:hlinkClick xmlns:r="http://schemas.openxmlformats.org/officeDocument/2006/relationships" r:id="rId4"/>
        </xdr:cNvPr>
        <xdr:cNvSpPr txBox="1"/>
      </xdr:nvSpPr>
      <xdr:spPr>
        <a:xfrm>
          <a:off x="54429" y="5433331"/>
          <a:ext cx="8232321" cy="77152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800" b="1">
              <a:solidFill>
                <a:srgbClr val="00B050"/>
              </a:solidFill>
            </a:rPr>
            <a:t>Fizemos uma exemplificação da utilização da ferramenta para auxiliar seu trabalho. </a:t>
          </a:r>
          <a:r>
            <a:rPr lang="pt-BR" sz="1800" b="1" u="dbl">
              <a:solidFill>
                <a:srgbClr val="00B050"/>
              </a:solidFill>
            </a:rPr>
            <a:t>Clique aqui</a:t>
          </a:r>
          <a:r>
            <a:rPr lang="pt-BR" sz="1800" b="1" u="none">
              <a:solidFill>
                <a:srgbClr val="00B050"/>
              </a:solidFill>
            </a:rPr>
            <a:t> </a:t>
          </a:r>
          <a:r>
            <a:rPr lang="pt-BR" sz="1800" b="1">
              <a:solidFill>
                <a:srgbClr val="00B050"/>
              </a:solidFill>
            </a:rPr>
            <a:t>para ver o exemplo.</a:t>
          </a:r>
        </a:p>
      </xdr:txBody>
    </xdr:sp>
    <xdr:clientData/>
  </xdr:twoCellAnchor>
  <xdr:twoCellAnchor editAs="oneCell">
    <xdr:from>
      <xdr:col>0</xdr:col>
      <xdr:colOff>857250</xdr:colOff>
      <xdr:row>13</xdr:row>
      <xdr:rowOff>243859</xdr:rowOff>
    </xdr:from>
    <xdr:to>
      <xdr:col>0</xdr:col>
      <xdr:colOff>4191000</xdr:colOff>
      <xdr:row>17</xdr:row>
      <xdr:rowOff>26564</xdr:rowOff>
    </xdr:to>
    <xdr:pic>
      <xdr:nvPicPr>
        <xdr:cNvPr id="10" name="Imagem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7250" y="4326002"/>
          <a:ext cx="3333750" cy="1456383"/>
        </a:xfrm>
        <a:prstGeom prst="rect">
          <a:avLst/>
        </a:prstGeom>
      </xdr:spPr>
    </xdr:pic>
    <xdr:clientData/>
  </xdr:twoCellAnchor>
  <xdr:twoCellAnchor editAs="oneCell">
    <xdr:from>
      <xdr:col>0</xdr:col>
      <xdr:colOff>4884962</xdr:colOff>
      <xdr:row>13</xdr:row>
      <xdr:rowOff>152693</xdr:rowOff>
    </xdr:from>
    <xdr:to>
      <xdr:col>0</xdr:col>
      <xdr:colOff>6966855</xdr:colOff>
      <xdr:row>17</xdr:row>
      <xdr:rowOff>264905</xdr:rowOff>
    </xdr:to>
    <xdr:pic>
      <xdr:nvPicPr>
        <xdr:cNvPr id="12" name="Imagem 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884962" y="4234836"/>
          <a:ext cx="2081893" cy="178589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2095499</xdr:colOff>
      <xdr:row>16</xdr:row>
      <xdr:rowOff>530679</xdr:rowOff>
    </xdr:from>
    <xdr:to>
      <xdr:col>0</xdr:col>
      <xdr:colOff>2746217</xdr:colOff>
      <xdr:row>17</xdr:row>
      <xdr:rowOff>244931</xdr:rowOff>
    </xdr:to>
    <xdr:pic>
      <xdr:nvPicPr>
        <xdr:cNvPr id="2" name="Imagem 1">
          <a:hlinkClick xmlns:r="http://schemas.openxmlformats.org/officeDocument/2006/relationships" r:id="rId7"/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857"/>
        <a:stretch/>
      </xdr:blipFill>
      <xdr:spPr>
        <a:xfrm>
          <a:off x="2095499" y="5633358"/>
          <a:ext cx="650718" cy="367394"/>
        </a:xfrm>
        <a:prstGeom prst="rect">
          <a:avLst/>
        </a:prstGeom>
      </xdr:spPr>
    </xdr:pic>
    <xdr:clientData/>
  </xdr:twoCellAnchor>
  <xdr:twoCellAnchor>
    <xdr:from>
      <xdr:col>0</xdr:col>
      <xdr:colOff>2231571</xdr:colOff>
      <xdr:row>16</xdr:row>
      <xdr:rowOff>489857</xdr:rowOff>
    </xdr:from>
    <xdr:to>
      <xdr:col>0</xdr:col>
      <xdr:colOff>2558143</xdr:colOff>
      <xdr:row>17</xdr:row>
      <xdr:rowOff>149679</xdr:rowOff>
    </xdr:to>
    <xdr:sp macro="" textlink="">
      <xdr:nvSpPr>
        <xdr:cNvPr id="7" name="Fluxograma: Conector 6"/>
        <xdr:cNvSpPr/>
      </xdr:nvSpPr>
      <xdr:spPr>
        <a:xfrm>
          <a:off x="2231571" y="5592536"/>
          <a:ext cx="326572" cy="312964"/>
        </a:xfrm>
        <a:prstGeom prst="flowChartConnector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0</xdr:col>
      <xdr:colOff>6803571</xdr:colOff>
      <xdr:row>13</xdr:row>
      <xdr:rowOff>312964</xdr:rowOff>
    </xdr:from>
    <xdr:to>
      <xdr:col>0</xdr:col>
      <xdr:colOff>7674429</xdr:colOff>
      <xdr:row>17</xdr:row>
      <xdr:rowOff>189413</xdr:rowOff>
    </xdr:to>
    <xdr:pic>
      <xdr:nvPicPr>
        <xdr:cNvPr id="9" name="Imagem 8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3571" y="4395107"/>
          <a:ext cx="870858" cy="155012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</xdr:row>
      <xdr:rowOff>57150</xdr:rowOff>
    </xdr:from>
    <xdr:to>
      <xdr:col>0</xdr:col>
      <xdr:colOff>352425</xdr:colOff>
      <xdr:row>1</xdr:row>
      <xdr:rowOff>180976</xdr:rowOff>
    </xdr:to>
    <xdr:sp macro="" textlink="">
      <xdr:nvSpPr>
        <xdr:cNvPr id="4" name="Divisa 3"/>
        <xdr:cNvSpPr/>
      </xdr:nvSpPr>
      <xdr:spPr>
        <a:xfrm>
          <a:off x="180975" y="438150"/>
          <a:ext cx="171450" cy="123826"/>
        </a:xfrm>
        <a:prstGeom prst="chevron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16</xdr:col>
      <xdr:colOff>0</xdr:colOff>
      <xdr:row>28</xdr:row>
      <xdr:rowOff>133350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753600" cy="5657850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0</xdr:row>
      <xdr:rowOff>333375</xdr:rowOff>
    </xdr:from>
    <xdr:ext cx="7467601" cy="400050"/>
    <xdr:sp macro="" textlink="">
      <xdr:nvSpPr>
        <xdr:cNvPr id="3" name="CaixaDeTexto 2">
          <a:hlinkClick xmlns:r="http://schemas.openxmlformats.org/officeDocument/2006/relationships" r:id="rId2"/>
        </xdr:cNvPr>
        <xdr:cNvSpPr txBox="1"/>
      </xdr:nvSpPr>
      <xdr:spPr>
        <a:xfrm>
          <a:off x="0" y="333375"/>
          <a:ext cx="7467601" cy="400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b">
          <a:noAutofit/>
        </a:bodyPr>
        <a:lstStyle/>
        <a:p>
          <a:r>
            <a:rPr lang="pt-BR" sz="1600" b="1" u="sng">
              <a:solidFill>
                <a:schemeClr val="accent6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Clique aqui</a:t>
          </a:r>
          <a:r>
            <a:rPr lang="pt-BR" sz="1600" b="1" u="none">
              <a:solidFill>
                <a:schemeClr val="accent6"/>
              </a:solidFill>
              <a:latin typeface="Arial Unicode MS" panose="020B0604020202020204" pitchFamily="34" charset="-128"/>
              <a:ea typeface="Arial Unicode MS" panose="020B0604020202020204" pitchFamily="34" charset="-128"/>
              <a:cs typeface="Arial Unicode MS" panose="020B0604020202020204" pitchFamily="34" charset="-128"/>
            </a:rPr>
            <a:t> para acessar sua Planilha Financeira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1</xdr:rowOff>
    </xdr:from>
    <xdr:to>
      <xdr:col>8</xdr:col>
      <xdr:colOff>0</xdr:colOff>
      <xdr:row>2</xdr:row>
      <xdr:rowOff>0</xdr:rowOff>
    </xdr:to>
    <xdr:sp macro="" textlink="">
      <xdr:nvSpPr>
        <xdr:cNvPr id="2" name="Retângulo 1"/>
        <xdr:cNvSpPr/>
      </xdr:nvSpPr>
      <xdr:spPr>
        <a:xfrm>
          <a:off x="1" y="1"/>
          <a:ext cx="4629150" cy="380999"/>
        </a:xfrm>
        <a:prstGeom prst="rect">
          <a:avLst/>
        </a:prstGeom>
        <a:gradFill flip="none" rotWithShape="1">
          <a:gsLst>
            <a:gs pos="0">
              <a:srgbClr val="70AD47">
                <a:shade val="30000"/>
                <a:satMod val="115000"/>
              </a:srgbClr>
            </a:gs>
            <a:gs pos="50000">
              <a:srgbClr val="70AD47">
                <a:shade val="67500"/>
                <a:satMod val="115000"/>
              </a:srgbClr>
            </a:gs>
            <a:gs pos="100000">
              <a:srgbClr val="70AD47">
                <a:shade val="100000"/>
                <a:satMod val="115000"/>
              </a:srgbClr>
            </a:gs>
          </a:gsLst>
          <a:lin ang="16200000" scaled="1"/>
          <a:tileRect/>
        </a:gradFill>
        <a:ln w="19050"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400" b="1"/>
            <a:t>Ficha de Cadastro de Produtos</a:t>
          </a:r>
        </a:p>
      </xdr:txBody>
    </xdr:sp>
    <xdr:clientData/>
  </xdr:twoCellAnchor>
  <xdr:twoCellAnchor>
    <xdr:from>
      <xdr:col>6</xdr:col>
      <xdr:colOff>638175</xdr:colOff>
      <xdr:row>0</xdr:row>
      <xdr:rowOff>0</xdr:rowOff>
    </xdr:from>
    <xdr:to>
      <xdr:col>8</xdr:col>
      <xdr:colOff>114301</xdr:colOff>
      <xdr:row>3</xdr:row>
      <xdr:rowOff>114300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biLevel thresh="2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14900" y="0"/>
          <a:ext cx="1562101" cy="952500"/>
        </a:xfrm>
        <a:prstGeom prst="rect">
          <a:avLst/>
        </a:prstGeom>
      </xdr:spPr>
    </xdr:pic>
    <xdr:clientData/>
  </xdr:twoCellAnchor>
  <xdr:twoCellAnchor>
    <xdr:from>
      <xdr:col>2</xdr:col>
      <xdr:colOff>828677</xdr:colOff>
      <xdr:row>1</xdr:row>
      <xdr:rowOff>314325</xdr:rowOff>
    </xdr:from>
    <xdr:to>
      <xdr:col>4</xdr:col>
      <xdr:colOff>343127</xdr:colOff>
      <xdr:row>1</xdr:row>
      <xdr:rowOff>619125</xdr:rowOff>
    </xdr:to>
    <xdr:sp macro="" textlink="">
      <xdr:nvSpPr>
        <xdr:cNvPr id="4" name="Retângulo 3">
          <a:hlinkClick xmlns:r="http://schemas.openxmlformats.org/officeDocument/2006/relationships" r:id="rId2"/>
        </xdr:cNvPr>
        <xdr:cNvSpPr/>
      </xdr:nvSpPr>
      <xdr:spPr>
        <a:xfrm>
          <a:off x="1743077" y="428625"/>
          <a:ext cx="943200" cy="3048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1050" b="1" u="none">
              <a:solidFill>
                <a:schemeClr val="accent6">
                  <a:lumMod val="50000"/>
                </a:schemeClr>
              </a:solidFill>
            </a:rPr>
            <a:t>Inventário</a:t>
          </a:r>
          <a:endParaRPr lang="pt-BR" sz="1200" b="1" u="none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4</xdr:col>
      <xdr:colOff>419099</xdr:colOff>
      <xdr:row>1</xdr:row>
      <xdr:rowOff>314325</xdr:rowOff>
    </xdr:from>
    <xdr:to>
      <xdr:col>5</xdr:col>
      <xdr:colOff>676275</xdr:colOff>
      <xdr:row>1</xdr:row>
      <xdr:rowOff>619125</xdr:rowOff>
    </xdr:to>
    <xdr:sp macro="" textlink="">
      <xdr:nvSpPr>
        <xdr:cNvPr id="5" name="Retângulo 4">
          <a:hlinkClick xmlns:r="http://schemas.openxmlformats.org/officeDocument/2006/relationships" r:id="rId3"/>
        </xdr:cNvPr>
        <xdr:cNvSpPr/>
      </xdr:nvSpPr>
      <xdr:spPr>
        <a:xfrm>
          <a:off x="2762249" y="428625"/>
          <a:ext cx="866776" cy="3048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50" b="1" u="none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rPr>
            <a:t>Estoque</a:t>
          </a:r>
        </a:p>
      </xdr:txBody>
    </xdr:sp>
    <xdr:clientData/>
  </xdr:twoCellAnchor>
  <xdr:twoCellAnchor>
    <xdr:from>
      <xdr:col>5</xdr:col>
      <xdr:colOff>742950</xdr:colOff>
      <xdr:row>1</xdr:row>
      <xdr:rowOff>314325</xdr:rowOff>
    </xdr:from>
    <xdr:to>
      <xdr:col>6</xdr:col>
      <xdr:colOff>361950</xdr:colOff>
      <xdr:row>1</xdr:row>
      <xdr:rowOff>619125</xdr:rowOff>
    </xdr:to>
    <xdr:sp macro="" textlink="">
      <xdr:nvSpPr>
        <xdr:cNvPr id="7" name="Retângulo 6">
          <a:hlinkClick xmlns:r="http://schemas.openxmlformats.org/officeDocument/2006/relationships" r:id="rId4"/>
        </xdr:cNvPr>
        <xdr:cNvSpPr/>
      </xdr:nvSpPr>
      <xdr:spPr>
        <a:xfrm>
          <a:off x="3695700" y="428625"/>
          <a:ext cx="942975" cy="3048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50" b="1" u="none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rPr>
            <a:t>Relatório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96609</xdr:colOff>
      <xdr:row>1</xdr:row>
      <xdr:rowOff>9</xdr:rowOff>
    </xdr:from>
    <xdr:to>
      <xdr:col>14</xdr:col>
      <xdr:colOff>81642</xdr:colOff>
      <xdr:row>4</xdr:row>
      <xdr:rowOff>9414</xdr:rowOff>
    </xdr:to>
    <xdr:grpSp>
      <xdr:nvGrpSpPr>
        <xdr:cNvPr id="11" name="Grupo 10"/>
        <xdr:cNvGrpSpPr/>
      </xdr:nvGrpSpPr>
      <xdr:grpSpPr>
        <a:xfrm>
          <a:off x="96609" y="141597"/>
          <a:ext cx="12541300" cy="1425283"/>
          <a:chOff x="139982" y="131741"/>
          <a:chExt cx="9208367" cy="1115427"/>
        </a:xfrm>
      </xdr:grpSpPr>
      <xdr:grpSp>
        <xdr:nvGrpSpPr>
          <xdr:cNvPr id="3" name="Grupo 2"/>
          <xdr:cNvGrpSpPr/>
        </xdr:nvGrpSpPr>
        <xdr:grpSpPr>
          <a:xfrm>
            <a:off x="139982" y="131741"/>
            <a:ext cx="9208367" cy="1115427"/>
            <a:chOff x="130457" y="122216"/>
            <a:chExt cx="9208367" cy="1115427"/>
          </a:xfrm>
        </xdr:grpSpPr>
        <xdr:grpSp>
          <xdr:nvGrpSpPr>
            <xdr:cNvPr id="4" name="Grupo 3"/>
            <xdr:cNvGrpSpPr/>
          </xdr:nvGrpSpPr>
          <xdr:grpSpPr>
            <a:xfrm>
              <a:off x="130457" y="122216"/>
              <a:ext cx="9208367" cy="1115427"/>
              <a:chOff x="-280769" y="-1344634"/>
              <a:chExt cx="8478864" cy="1115427"/>
            </a:xfrm>
          </xdr:grpSpPr>
          <xdr:sp macro="" textlink="">
            <xdr:nvSpPr>
              <xdr:cNvPr id="7" name="Retângulo 6"/>
              <xdr:cNvSpPr/>
            </xdr:nvSpPr>
            <xdr:spPr>
              <a:xfrm>
                <a:off x="-280769" y="-1304925"/>
                <a:ext cx="8393287" cy="996410"/>
              </a:xfrm>
              <a:prstGeom prst="rect">
                <a:avLst/>
              </a:prstGeom>
              <a:gradFill flip="none" rotWithShape="1">
                <a:gsLst>
                  <a:gs pos="0">
                    <a:srgbClr val="70AD47">
                      <a:shade val="30000"/>
                      <a:satMod val="115000"/>
                    </a:srgbClr>
                  </a:gs>
                  <a:gs pos="50000">
                    <a:srgbClr val="70AD47">
                      <a:shade val="67500"/>
                      <a:satMod val="115000"/>
                    </a:srgbClr>
                  </a:gs>
                  <a:gs pos="100000">
                    <a:srgbClr val="70AD47">
                      <a:shade val="100000"/>
                      <a:satMod val="115000"/>
                    </a:srgbClr>
                  </a:gs>
                </a:gsLst>
                <a:lin ang="16200000" scaled="1"/>
                <a:tileRect/>
              </a:gradFill>
              <a:ln w="19050"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ctr"/>
                <a:r>
                  <a:rPr lang="pt-BR" sz="2800" b="1"/>
                  <a:t>Ficha de Movimentação do Estoque</a:t>
                </a:r>
              </a:p>
              <a:p>
                <a:pPr algn="ctr"/>
                <a:endParaRPr lang="pt-BR" sz="1600" b="1"/>
              </a:p>
            </xdr:txBody>
          </xdr:sp>
          <xdr:pic>
            <xdr:nvPicPr>
              <xdr:cNvPr id="9" name="Imagem 8"/>
              <xdr:cNvPicPr>
                <a:picLocks noChangeAspect="1"/>
              </xdr:cNvPicPr>
            </xdr:nvPicPr>
            <xdr:blipFill>
              <a:blip xmlns:r="http://schemas.openxmlformats.org/officeDocument/2006/relationships" r:embed="rId1" cstate="print">
                <a:biLevel thresh="25000"/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6894248" y="-1344634"/>
                <a:ext cx="1303847" cy="1115427"/>
              </a:xfrm>
              <a:prstGeom prst="rect">
                <a:avLst/>
              </a:prstGeom>
            </xdr:spPr>
          </xdr:pic>
        </xdr:grpSp>
        <xdr:sp macro="" textlink="">
          <xdr:nvSpPr>
            <xdr:cNvPr id="6" name="Retângulo 5">
              <a:hlinkClick xmlns:r="http://schemas.openxmlformats.org/officeDocument/2006/relationships" r:id="rId2"/>
            </xdr:cNvPr>
            <xdr:cNvSpPr/>
          </xdr:nvSpPr>
          <xdr:spPr>
            <a:xfrm>
              <a:off x="4320503" y="712769"/>
              <a:ext cx="1009650" cy="419100"/>
            </a:xfrm>
            <a:prstGeom prst="rect">
              <a:avLst/>
            </a:prstGeom>
          </xdr:spPr>
          <xdr:style>
            <a:lnRef idx="2">
              <a:schemeClr val="accent6"/>
            </a:lnRef>
            <a:fillRef idx="1">
              <a:schemeClr val="lt1"/>
            </a:fillRef>
            <a:effectRef idx="0">
              <a:schemeClr val="accent6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marL="0" indent="0" algn="ctr"/>
              <a:r>
                <a:rPr lang="pt-BR" sz="1800" b="1" u="none">
                  <a:solidFill>
                    <a:schemeClr val="accent6">
                      <a:lumMod val="50000"/>
                    </a:schemeClr>
                  </a:solidFill>
                  <a:latin typeface="+mn-lt"/>
                  <a:ea typeface="+mn-ea"/>
                  <a:cs typeface="+mn-cs"/>
                </a:rPr>
                <a:t>Estoque</a:t>
              </a:r>
              <a:endParaRPr lang="pt-BR" sz="1400" b="1" u="none">
                <a:solidFill>
                  <a:schemeClr val="accent6">
                    <a:lumMod val="50000"/>
                  </a:schemeClr>
                </a:solidFill>
                <a:latin typeface="+mn-lt"/>
                <a:ea typeface="+mn-ea"/>
                <a:cs typeface="+mn-cs"/>
              </a:endParaRPr>
            </a:p>
          </xdr:txBody>
        </xdr:sp>
      </xdr:grpSp>
      <xdr:sp macro="" textlink="">
        <xdr:nvSpPr>
          <xdr:cNvPr id="10" name="Retângulo 9">
            <a:hlinkClick xmlns:r="http://schemas.openxmlformats.org/officeDocument/2006/relationships" r:id="rId3"/>
          </xdr:cNvPr>
          <xdr:cNvSpPr/>
        </xdr:nvSpPr>
        <xdr:spPr>
          <a:xfrm>
            <a:off x="5496111" y="722291"/>
            <a:ext cx="1009650" cy="419100"/>
          </a:xfrm>
          <a:prstGeom prst="rect">
            <a:avLst/>
          </a:prstGeom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ctr"/>
            <a:r>
              <a:rPr lang="pt-BR" sz="1800" b="1" u="none">
                <a:solidFill>
                  <a:schemeClr val="accent6">
                    <a:lumMod val="50000"/>
                  </a:schemeClr>
                </a:solidFill>
                <a:latin typeface="+mn-lt"/>
                <a:ea typeface="+mn-ea"/>
                <a:cs typeface="+mn-cs"/>
              </a:rPr>
              <a:t>Relatório</a:t>
            </a:r>
          </a:p>
        </xdr:txBody>
      </xdr:sp>
    </xdr:grpSp>
    <xdr:clientData/>
  </xdr:twoCellAnchor>
  <xdr:twoCellAnchor>
    <xdr:from>
      <xdr:col>7</xdr:col>
      <xdr:colOff>204106</xdr:colOff>
      <xdr:row>1</xdr:row>
      <xdr:rowOff>775606</xdr:rowOff>
    </xdr:from>
    <xdr:to>
      <xdr:col>8</xdr:col>
      <xdr:colOff>489857</xdr:colOff>
      <xdr:row>3</xdr:row>
      <xdr:rowOff>27214</xdr:rowOff>
    </xdr:to>
    <xdr:sp macro="" textlink="">
      <xdr:nvSpPr>
        <xdr:cNvPr id="12" name="Retângulo 11">
          <a:hlinkClick xmlns:r="http://schemas.openxmlformats.org/officeDocument/2006/relationships" r:id="rId4"/>
        </xdr:cNvPr>
        <xdr:cNvSpPr/>
      </xdr:nvSpPr>
      <xdr:spPr>
        <a:xfrm>
          <a:off x="3918856" y="925285"/>
          <a:ext cx="1428751" cy="530679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1200" b="1" u="none">
              <a:solidFill>
                <a:schemeClr val="accent6">
                  <a:lumMod val="50000"/>
                </a:schemeClr>
              </a:solidFill>
            </a:rPr>
            <a:t>Cadastro</a:t>
          </a:r>
          <a:r>
            <a:rPr lang="pt-BR" sz="1200" b="1" u="none" baseline="0">
              <a:solidFill>
                <a:schemeClr val="accent6">
                  <a:lumMod val="50000"/>
                </a:schemeClr>
              </a:solidFill>
            </a:rPr>
            <a:t> de Produtos</a:t>
          </a:r>
          <a:endParaRPr lang="pt-BR" sz="1200" b="1" u="none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 editAs="oneCell">
    <xdr:from>
      <xdr:col>9</xdr:col>
      <xdr:colOff>828302</xdr:colOff>
      <xdr:row>4</xdr:row>
      <xdr:rowOff>40975</xdr:rowOff>
    </xdr:from>
    <xdr:to>
      <xdr:col>9</xdr:col>
      <xdr:colOff>1016453</xdr:colOff>
      <xdr:row>4</xdr:row>
      <xdr:rowOff>239486</xdr:rowOff>
    </xdr:to>
    <xdr:pic>
      <xdr:nvPicPr>
        <xdr:cNvPr id="13" name="Imagem 12" descr="Resultado de imagem para lupa jp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127" y="1203025"/>
          <a:ext cx="188151" cy="1917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371474</xdr:colOff>
      <xdr:row>3</xdr:row>
      <xdr:rowOff>85725</xdr:rowOff>
    </xdr:from>
    <xdr:to>
      <xdr:col>14</xdr:col>
      <xdr:colOff>455082</xdr:colOff>
      <xdr:row>6</xdr:row>
      <xdr:rowOff>123826</xdr:rowOff>
    </xdr:to>
    <xdr:sp macro="" textlink="">
      <xdr:nvSpPr>
        <xdr:cNvPr id="2" name="Texto Explicativo 2 (Ênfase) 1"/>
        <xdr:cNvSpPr/>
      </xdr:nvSpPr>
      <xdr:spPr>
        <a:xfrm>
          <a:off x="10203391" y="1514475"/>
          <a:ext cx="2221441" cy="662518"/>
        </a:xfrm>
        <a:prstGeom prst="accentCallout2">
          <a:avLst>
            <a:gd name="adj1" fmla="val 18750"/>
            <a:gd name="adj2" fmla="val 2074"/>
            <a:gd name="adj3" fmla="val 18750"/>
            <a:gd name="adj4" fmla="val -4450"/>
            <a:gd name="adj5" fmla="val 28700"/>
            <a:gd name="adj6" fmla="val -16075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pt-BR" sz="900"/>
            <a:t>Para</a:t>
          </a:r>
          <a:r>
            <a:rPr lang="pt-BR" sz="900" baseline="0"/>
            <a:t> o saldo do estoque de um produto específico, utilize a ferramenta de pesquisa rápida. Para apuração do valor do estoque diário, confira no Saldo Diário.</a:t>
          </a:r>
          <a:endParaRPr lang="pt-BR" sz="9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448236</xdr:colOff>
      <xdr:row>4</xdr:row>
      <xdr:rowOff>67235</xdr:rowOff>
    </xdr:from>
    <xdr:to>
      <xdr:col>13</xdr:col>
      <xdr:colOff>504265</xdr:colOff>
      <xdr:row>6</xdr:row>
      <xdr:rowOff>112059</xdr:rowOff>
    </xdr:to>
    <xdr:sp macro="" textlink="">
      <xdr:nvSpPr>
        <xdr:cNvPr id="12" name="Texto Explicativo 2 (Ênfase) 11"/>
        <xdr:cNvSpPr/>
      </xdr:nvSpPr>
      <xdr:spPr>
        <a:xfrm>
          <a:off x="10331824" y="1243853"/>
          <a:ext cx="2947147" cy="470647"/>
        </a:xfrm>
        <a:prstGeom prst="accentCallout2">
          <a:avLst>
            <a:gd name="adj1" fmla="val 18750"/>
            <a:gd name="adj2" fmla="val 2074"/>
            <a:gd name="adj3" fmla="val 18750"/>
            <a:gd name="adj4" fmla="val -4450"/>
            <a:gd name="adj5" fmla="val 50128"/>
            <a:gd name="adj6" fmla="val -14174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pt-BR" sz="900"/>
            <a:t>Para</a:t>
          </a:r>
          <a:r>
            <a:rPr lang="pt-BR" sz="900" baseline="0"/>
            <a:t> o saldo do estoque de um produto específico, utilize a ferramenta de pesquisa rápida. </a:t>
          </a:r>
          <a:endParaRPr lang="pt-BR" sz="900"/>
        </a:p>
      </xdr:txBody>
    </xdr:sp>
    <xdr:clientData/>
  </xdr:twoCellAnchor>
  <xdr:twoCellAnchor>
    <xdr:from>
      <xdr:col>2</xdr:col>
      <xdr:colOff>28575</xdr:colOff>
      <xdr:row>0</xdr:row>
      <xdr:rowOff>0</xdr:rowOff>
    </xdr:from>
    <xdr:to>
      <xdr:col>16</xdr:col>
      <xdr:colOff>24858</xdr:colOff>
      <xdr:row>4</xdr:row>
      <xdr:rowOff>231322</xdr:rowOff>
    </xdr:to>
    <xdr:grpSp>
      <xdr:nvGrpSpPr>
        <xdr:cNvPr id="2" name="Grupo 1"/>
        <xdr:cNvGrpSpPr/>
      </xdr:nvGrpSpPr>
      <xdr:grpSpPr>
        <a:xfrm>
          <a:off x="174251" y="0"/>
          <a:ext cx="14698401" cy="1407940"/>
          <a:chOff x="171450" y="39330"/>
          <a:chExt cx="14540029" cy="963911"/>
        </a:xfrm>
      </xdr:grpSpPr>
      <xdr:grpSp>
        <xdr:nvGrpSpPr>
          <xdr:cNvPr id="15" name="Grupo 14"/>
          <xdr:cNvGrpSpPr/>
        </xdr:nvGrpSpPr>
        <xdr:grpSpPr>
          <a:xfrm>
            <a:off x="171450" y="39330"/>
            <a:ext cx="14540029" cy="963911"/>
            <a:chOff x="161925" y="39330"/>
            <a:chExt cx="14441536" cy="963911"/>
          </a:xfrm>
        </xdr:grpSpPr>
        <xdr:grpSp>
          <xdr:nvGrpSpPr>
            <xdr:cNvPr id="16" name="Grupo 15"/>
            <xdr:cNvGrpSpPr/>
          </xdr:nvGrpSpPr>
          <xdr:grpSpPr>
            <a:xfrm>
              <a:off x="161925" y="39330"/>
              <a:ext cx="14441536" cy="963911"/>
              <a:chOff x="-251794" y="-1427520"/>
              <a:chExt cx="13297453" cy="963911"/>
            </a:xfrm>
          </xdr:grpSpPr>
          <xdr:sp macro="" textlink="">
            <xdr:nvSpPr>
              <xdr:cNvPr id="19" name="Retângulo 18"/>
              <xdr:cNvSpPr/>
            </xdr:nvSpPr>
            <xdr:spPr>
              <a:xfrm>
                <a:off x="-251794" y="-1304925"/>
                <a:ext cx="13127482" cy="695325"/>
              </a:xfrm>
              <a:prstGeom prst="rect">
                <a:avLst/>
              </a:prstGeom>
              <a:gradFill flip="none" rotWithShape="1">
                <a:gsLst>
                  <a:gs pos="0">
                    <a:srgbClr val="70AD47">
                      <a:shade val="30000"/>
                      <a:satMod val="115000"/>
                    </a:srgbClr>
                  </a:gs>
                  <a:gs pos="50000">
                    <a:srgbClr val="70AD47">
                      <a:shade val="67500"/>
                      <a:satMod val="115000"/>
                    </a:srgbClr>
                  </a:gs>
                  <a:gs pos="100000">
                    <a:srgbClr val="70AD47">
                      <a:shade val="100000"/>
                      <a:satMod val="115000"/>
                    </a:srgbClr>
                  </a:gs>
                </a:gsLst>
                <a:lin ang="16200000" scaled="1"/>
                <a:tileRect/>
              </a:gradFill>
              <a:ln w="19050">
                <a:solidFill>
                  <a:schemeClr val="accent6">
                    <a:lumMod val="75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ctr"/>
                <a:r>
                  <a:rPr lang="pt-BR" sz="3200" b="1"/>
                  <a:t>Estoque</a:t>
                </a:r>
                <a:r>
                  <a:rPr lang="pt-BR" sz="3200" b="1" baseline="0"/>
                  <a:t> Consolidado</a:t>
                </a:r>
                <a:endParaRPr lang="pt-BR" sz="3200" b="1"/>
              </a:p>
            </xdr:txBody>
          </xdr:sp>
          <xdr:pic>
            <xdr:nvPicPr>
              <xdr:cNvPr id="21" name="Imagem 20"/>
              <xdr:cNvPicPr>
                <a:picLocks noChangeAspect="1"/>
              </xdr:cNvPicPr>
            </xdr:nvPicPr>
            <xdr:blipFill>
              <a:blip xmlns:r="http://schemas.openxmlformats.org/officeDocument/2006/relationships" r:embed="rId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1068646" y="-1427520"/>
                <a:ext cx="1977013" cy="963911"/>
              </a:xfrm>
              <a:prstGeom prst="rect">
                <a:avLst/>
              </a:prstGeom>
            </xdr:spPr>
          </xdr:pic>
        </xdr:grpSp>
        <xdr:sp macro="" textlink="">
          <xdr:nvSpPr>
            <xdr:cNvPr id="18" name="Retângulo 17">
              <a:hlinkClick xmlns:r="http://schemas.openxmlformats.org/officeDocument/2006/relationships" r:id="rId2"/>
            </xdr:cNvPr>
            <xdr:cNvSpPr/>
          </xdr:nvSpPr>
          <xdr:spPr>
            <a:xfrm>
              <a:off x="6822462" y="554040"/>
              <a:ext cx="1201540" cy="290109"/>
            </a:xfrm>
            <a:prstGeom prst="rect">
              <a:avLst/>
            </a:prstGeom>
          </xdr:spPr>
          <xdr:style>
            <a:lnRef idx="2">
              <a:schemeClr val="accent6"/>
            </a:lnRef>
            <a:fillRef idx="1">
              <a:schemeClr val="lt1"/>
            </a:fillRef>
            <a:effectRef idx="0">
              <a:schemeClr val="accent6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marL="0" indent="0" algn="ctr"/>
              <a:r>
                <a:rPr lang="pt-BR" sz="1800" b="1" u="none">
                  <a:solidFill>
                    <a:schemeClr val="accent6">
                      <a:lumMod val="50000"/>
                    </a:schemeClr>
                  </a:solidFill>
                  <a:latin typeface="+mn-lt"/>
                  <a:ea typeface="+mn-ea"/>
                  <a:cs typeface="+mn-cs"/>
                </a:rPr>
                <a:t>Inventário</a:t>
              </a:r>
              <a:endParaRPr lang="pt-BR" sz="1200" b="1" u="none">
                <a:solidFill>
                  <a:schemeClr val="accent6">
                    <a:lumMod val="50000"/>
                  </a:schemeClr>
                </a:solidFill>
                <a:latin typeface="+mn-lt"/>
                <a:ea typeface="+mn-ea"/>
                <a:cs typeface="+mn-cs"/>
              </a:endParaRPr>
            </a:p>
          </xdr:txBody>
        </xdr:sp>
      </xdr:grpSp>
      <xdr:sp macro="" textlink="">
        <xdr:nvSpPr>
          <xdr:cNvPr id="10" name="Retângulo 9">
            <a:hlinkClick xmlns:r="http://schemas.openxmlformats.org/officeDocument/2006/relationships" r:id="rId3"/>
          </xdr:cNvPr>
          <xdr:cNvSpPr/>
        </xdr:nvSpPr>
        <xdr:spPr>
          <a:xfrm>
            <a:off x="8248445" y="554040"/>
            <a:ext cx="1263566" cy="291354"/>
          </a:xfrm>
          <a:prstGeom prst="rect">
            <a:avLst/>
          </a:prstGeom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ctr"/>
            <a:r>
              <a:rPr lang="pt-BR" sz="1800" b="1" u="none">
                <a:solidFill>
                  <a:schemeClr val="accent6">
                    <a:lumMod val="50000"/>
                  </a:schemeClr>
                </a:solidFill>
                <a:latin typeface="+mn-lt"/>
                <a:ea typeface="+mn-ea"/>
                <a:cs typeface="+mn-cs"/>
              </a:rPr>
              <a:t>Relatório</a:t>
            </a:r>
            <a:endParaRPr lang="pt-BR" sz="1200" b="1" u="none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5</xdr:col>
      <xdr:colOff>462644</xdr:colOff>
      <xdr:row>3</xdr:row>
      <xdr:rowOff>246289</xdr:rowOff>
    </xdr:from>
    <xdr:to>
      <xdr:col>6</xdr:col>
      <xdr:colOff>754134</xdr:colOff>
      <xdr:row>4</xdr:row>
      <xdr:rowOff>0</xdr:rowOff>
    </xdr:to>
    <xdr:sp macro="" textlink="">
      <xdr:nvSpPr>
        <xdr:cNvPr id="9" name="Retângulo 8">
          <a:hlinkClick xmlns:r="http://schemas.openxmlformats.org/officeDocument/2006/relationships" r:id="rId4"/>
        </xdr:cNvPr>
        <xdr:cNvSpPr/>
      </xdr:nvSpPr>
      <xdr:spPr>
        <a:xfrm>
          <a:off x="5524501" y="749753"/>
          <a:ext cx="1257597" cy="420461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50" b="1" u="none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rPr>
            <a:t>Cadastro</a:t>
          </a:r>
          <a:r>
            <a:rPr lang="pt-BR" sz="1050" b="1" u="none" baseline="0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rPr>
            <a:t> de Produtos</a:t>
          </a:r>
          <a:endParaRPr lang="pt-BR" sz="900" b="1" u="none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828302</xdr:colOff>
      <xdr:row>4</xdr:row>
      <xdr:rowOff>40975</xdr:rowOff>
    </xdr:from>
    <xdr:to>
      <xdr:col>8</xdr:col>
      <xdr:colOff>45946</xdr:colOff>
      <xdr:row>4</xdr:row>
      <xdr:rowOff>224117</xdr:rowOff>
    </xdr:to>
    <xdr:pic>
      <xdr:nvPicPr>
        <xdr:cNvPr id="11" name="Imagem 10" descr="Resultado de imagem para lupa jp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773" y="1217593"/>
          <a:ext cx="181349" cy="183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987136</xdr:colOff>
      <xdr:row>26</xdr:row>
      <xdr:rowOff>69023</xdr:rowOff>
    </xdr:from>
    <xdr:to>
      <xdr:col>6</xdr:col>
      <xdr:colOff>484909</xdr:colOff>
      <xdr:row>46</xdr:row>
      <xdr:rowOff>121226</xdr:rowOff>
    </xdr:to>
    <xdr:graphicFrame macro="">
      <xdr:nvGraphicFramePr>
        <xdr:cNvPr id="9" name="Gráfico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644484</xdr:colOff>
      <xdr:row>25</xdr:row>
      <xdr:rowOff>209180</xdr:rowOff>
    </xdr:from>
    <xdr:to>
      <xdr:col>18</xdr:col>
      <xdr:colOff>262038</xdr:colOff>
      <xdr:row>46</xdr:row>
      <xdr:rowOff>19443</xdr:rowOff>
    </xdr:to>
    <xdr:graphicFrame macro="">
      <xdr:nvGraphicFramePr>
        <xdr:cNvPr id="13" name="Gráfico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122464</xdr:colOff>
      <xdr:row>5</xdr:row>
      <xdr:rowOff>176894</xdr:rowOff>
    </xdr:from>
    <xdr:to>
      <xdr:col>18</xdr:col>
      <xdr:colOff>142875</xdr:colOff>
      <xdr:row>22</xdr:row>
      <xdr:rowOff>190500</xdr:rowOff>
    </xdr:to>
    <xdr:graphicFrame macro="">
      <xdr:nvGraphicFramePr>
        <xdr:cNvPr id="15" name="Gráfico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233796</xdr:colOff>
      <xdr:row>57</xdr:row>
      <xdr:rowOff>69272</xdr:rowOff>
    </xdr:from>
    <xdr:to>
      <xdr:col>15</xdr:col>
      <xdr:colOff>121226</xdr:colOff>
      <xdr:row>80</xdr:row>
      <xdr:rowOff>145966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13608</xdr:colOff>
      <xdr:row>0</xdr:row>
      <xdr:rowOff>0</xdr:rowOff>
    </xdr:from>
    <xdr:to>
      <xdr:col>20</xdr:col>
      <xdr:colOff>0</xdr:colOff>
      <xdr:row>3</xdr:row>
      <xdr:rowOff>244929</xdr:rowOff>
    </xdr:to>
    <xdr:grpSp>
      <xdr:nvGrpSpPr>
        <xdr:cNvPr id="17" name="Grupo 16"/>
        <xdr:cNvGrpSpPr/>
      </xdr:nvGrpSpPr>
      <xdr:grpSpPr>
        <a:xfrm>
          <a:off x="163287" y="0"/>
          <a:ext cx="17158606" cy="1401536"/>
          <a:chOff x="161925" y="39330"/>
          <a:chExt cx="14441536" cy="963911"/>
        </a:xfrm>
      </xdr:grpSpPr>
      <xdr:grpSp>
        <xdr:nvGrpSpPr>
          <xdr:cNvPr id="19" name="Grupo 18"/>
          <xdr:cNvGrpSpPr/>
        </xdr:nvGrpSpPr>
        <xdr:grpSpPr>
          <a:xfrm>
            <a:off x="161925" y="39330"/>
            <a:ext cx="14441536" cy="963911"/>
            <a:chOff x="-251794" y="-1427520"/>
            <a:chExt cx="13297453" cy="963911"/>
          </a:xfrm>
        </xdr:grpSpPr>
        <xdr:sp macro="" textlink="">
          <xdr:nvSpPr>
            <xdr:cNvPr id="21" name="Retângulo 20"/>
            <xdr:cNvSpPr/>
          </xdr:nvSpPr>
          <xdr:spPr>
            <a:xfrm>
              <a:off x="-251794" y="-1304925"/>
              <a:ext cx="13127482" cy="695325"/>
            </a:xfrm>
            <a:prstGeom prst="rect">
              <a:avLst/>
            </a:prstGeom>
            <a:gradFill flip="none" rotWithShape="1">
              <a:gsLst>
                <a:gs pos="0">
                  <a:srgbClr val="70AD47">
                    <a:shade val="30000"/>
                    <a:satMod val="115000"/>
                  </a:srgbClr>
                </a:gs>
                <a:gs pos="50000">
                  <a:srgbClr val="70AD47">
                    <a:shade val="67500"/>
                    <a:satMod val="115000"/>
                  </a:srgbClr>
                </a:gs>
                <a:gs pos="100000">
                  <a:srgbClr val="70AD47">
                    <a:shade val="100000"/>
                    <a:satMod val="115000"/>
                  </a:srgbClr>
                </a:gs>
              </a:gsLst>
              <a:lin ang="16200000" scaled="1"/>
              <a:tileRect/>
            </a:gradFill>
            <a:ln w="19050"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ctr"/>
              <a:r>
                <a:rPr lang="pt-BR" sz="3200" b="1"/>
                <a:t>Relatório de Estoques</a:t>
              </a:r>
            </a:p>
            <a:p>
              <a:pPr algn="ctr"/>
              <a:endParaRPr lang="pt-BR" sz="3200" b="1"/>
            </a:p>
          </xdr:txBody>
        </xdr:sp>
        <xdr:pic>
          <xdr:nvPicPr>
            <xdr:cNvPr id="22" name="Imagem 21"/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1068646" y="-1427520"/>
              <a:ext cx="1977013" cy="963911"/>
            </a:xfrm>
            <a:prstGeom prst="rect">
              <a:avLst/>
            </a:prstGeom>
          </xdr:spPr>
        </xdr:pic>
      </xdr:grpSp>
      <xdr:sp macro="" textlink="">
        <xdr:nvSpPr>
          <xdr:cNvPr id="20" name="Retângulo 19">
            <a:hlinkClick xmlns:r="http://schemas.openxmlformats.org/officeDocument/2006/relationships" r:id="rId6"/>
          </xdr:cNvPr>
          <xdr:cNvSpPr/>
        </xdr:nvSpPr>
        <xdr:spPr>
          <a:xfrm>
            <a:off x="6796312" y="554040"/>
            <a:ext cx="1201540" cy="290109"/>
          </a:xfrm>
          <a:prstGeom prst="rect">
            <a:avLst/>
          </a:prstGeom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marL="0" indent="0" algn="ctr"/>
            <a:r>
              <a:rPr lang="pt-BR" sz="1800" b="1" u="none">
                <a:solidFill>
                  <a:schemeClr val="accent6">
                    <a:lumMod val="50000"/>
                  </a:schemeClr>
                </a:solidFill>
                <a:latin typeface="+mn-lt"/>
                <a:ea typeface="+mn-ea"/>
                <a:cs typeface="+mn-cs"/>
              </a:rPr>
              <a:t>Inventário</a:t>
            </a:r>
            <a:endParaRPr lang="pt-BR" sz="1200" b="1" u="none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5</xdr:col>
      <xdr:colOff>122464</xdr:colOff>
      <xdr:row>1</xdr:row>
      <xdr:rowOff>612321</xdr:rowOff>
    </xdr:from>
    <xdr:to>
      <xdr:col>5</xdr:col>
      <xdr:colOff>1570562</xdr:colOff>
      <xdr:row>3</xdr:row>
      <xdr:rowOff>12247</xdr:rowOff>
    </xdr:to>
    <xdr:sp macro="" textlink="">
      <xdr:nvSpPr>
        <xdr:cNvPr id="23" name="Retângulo 22">
          <a:hlinkClick xmlns:r="http://schemas.openxmlformats.org/officeDocument/2006/relationships" r:id="rId7"/>
        </xdr:cNvPr>
        <xdr:cNvSpPr/>
      </xdr:nvSpPr>
      <xdr:spPr>
        <a:xfrm>
          <a:off x="6286500" y="762000"/>
          <a:ext cx="1448098" cy="406854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100" b="1" u="none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rPr>
            <a:t>Cadastro</a:t>
          </a:r>
          <a:r>
            <a:rPr lang="pt-BR" sz="1100" b="1" u="none" baseline="0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rPr>
            <a:t> de Produtos</a:t>
          </a:r>
          <a:endParaRPr lang="pt-BR" sz="1000" b="1" u="none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544288</xdr:colOff>
      <xdr:row>1</xdr:row>
      <xdr:rowOff>598714</xdr:rowOff>
    </xdr:from>
    <xdr:to>
      <xdr:col>8</xdr:col>
      <xdr:colOff>789216</xdr:colOff>
      <xdr:row>3</xdr:row>
      <xdr:rowOff>13607</xdr:rowOff>
    </xdr:to>
    <xdr:sp macro="" textlink="">
      <xdr:nvSpPr>
        <xdr:cNvPr id="24" name="Retângulo 23">
          <a:hlinkClick xmlns:r="http://schemas.openxmlformats.org/officeDocument/2006/relationships" r:id="rId8"/>
        </xdr:cNvPr>
        <xdr:cNvSpPr/>
      </xdr:nvSpPr>
      <xdr:spPr>
        <a:xfrm>
          <a:off x="9416145" y="748393"/>
          <a:ext cx="1292678" cy="421821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800" b="1" u="none">
              <a:solidFill>
                <a:schemeClr val="accent6">
                  <a:lumMod val="50000"/>
                </a:schemeClr>
              </a:solidFill>
              <a:latin typeface="+mn-lt"/>
              <a:ea typeface="+mn-ea"/>
              <a:cs typeface="+mn-cs"/>
            </a:rPr>
            <a:t>Estoque</a:t>
          </a:r>
          <a:endParaRPr lang="pt-BR" sz="1400" b="1" u="none">
            <a:solidFill>
              <a:schemeClr val="accent6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showGridLines="0" topLeftCell="A7" zoomScale="250" zoomScaleNormal="250" workbookViewId="0">
      <selection activeCell="A21" sqref="A21:K22"/>
    </sheetView>
  </sheetViews>
  <sheetFormatPr defaultColWidth="0" defaultRowHeight="15" zeroHeight="1"/>
  <cols>
    <col min="1" max="1" width="8" customWidth="1"/>
    <col min="2" max="2" width="9.140625" hidden="1" customWidth="1"/>
    <col min="3" max="11" width="9.140625" customWidth="1"/>
    <col min="12" max="16384" width="9.140625" hidden="1"/>
  </cols>
  <sheetData>
    <row r="1"/>
    <row r="2"/>
    <row r="3"/>
    <row r="4"/>
    <row r="5"/>
    <row r="6"/>
    <row r="7"/>
    <row r="8"/>
    <row r="9"/>
    <row r="10"/>
    <row r="11"/>
    <row r="12"/>
    <row r="13"/>
    <row r="14"/>
    <row r="15"/>
    <row r="16"/>
    <row r="17" spans="1:11"/>
    <row r="18" spans="1:11"/>
    <row r="19" spans="1:11"/>
    <row r="20" spans="1:11"/>
    <row r="21" spans="1:11">
      <c r="A21" s="154" t="s">
        <v>52</v>
      </c>
      <c r="B21" s="154"/>
      <c r="C21" s="154"/>
      <c r="D21" s="154"/>
      <c r="E21" s="154"/>
      <c r="F21" s="154"/>
      <c r="G21" s="154"/>
      <c r="H21" s="154"/>
      <c r="I21" s="154"/>
      <c r="J21" s="154"/>
      <c r="K21" s="154"/>
    </row>
    <row r="22" spans="1:11">
      <c r="A22" s="154"/>
      <c r="B22" s="154"/>
      <c r="C22" s="154"/>
      <c r="D22" s="154"/>
      <c r="E22" s="154"/>
      <c r="F22" s="154"/>
      <c r="G22" s="154"/>
      <c r="H22" s="154"/>
      <c r="I22" s="154"/>
      <c r="J22" s="154"/>
      <c r="K22" s="154"/>
    </row>
  </sheetData>
  <sheetProtection algorithmName="SHA-512" hashValue="WBP6TLMmJjdP/iSpsDBfAPW2DsTL8H5ya3pgQ9YcBPF431ienBxrpbKUm1KlusRHjTaSXdUJ2eeWywZXkPCtlQ==" saltValue="2L2Kvv5dh76GTJhTqDCyxA==" spinCount="100000" sheet="1" objects="1" scenarios="1" selectLockedCells="1"/>
  <mergeCells count="1">
    <mergeCell ref="A21:K22"/>
  </mergeCells>
  <hyperlinks>
    <hyperlink ref="A21:K22" location="Conceito!A1" display="Clique aqui para começar a utilização da ferramenta"/>
  </hyperlink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pageSetUpPr fitToPage="1"/>
  </sheetPr>
  <dimension ref="A2:A19"/>
  <sheetViews>
    <sheetView showGridLines="0" view="pageBreakPreview" zoomScale="184" zoomScaleNormal="100" zoomScaleSheetLayoutView="184" workbookViewId="0">
      <selection activeCell="A22" sqref="A22"/>
    </sheetView>
  </sheetViews>
  <sheetFormatPr defaultRowHeight="14.25"/>
  <cols>
    <col min="1" max="1" width="124.42578125" style="75" customWidth="1"/>
    <col min="2" max="256" width="9.140625" style="75"/>
    <col min="257" max="257" width="124.42578125" style="75" customWidth="1"/>
    <col min="258" max="512" width="9.140625" style="75"/>
    <col min="513" max="513" width="124.42578125" style="75" customWidth="1"/>
    <col min="514" max="768" width="9.140625" style="75"/>
    <col min="769" max="769" width="124.42578125" style="75" customWidth="1"/>
    <col min="770" max="1024" width="9.140625" style="75"/>
    <col min="1025" max="1025" width="124.42578125" style="75" customWidth="1"/>
    <col min="1026" max="1280" width="9.140625" style="75"/>
    <col min="1281" max="1281" width="124.42578125" style="75" customWidth="1"/>
    <col min="1282" max="1536" width="9.140625" style="75"/>
    <col min="1537" max="1537" width="124.42578125" style="75" customWidth="1"/>
    <col min="1538" max="1792" width="9.140625" style="75"/>
    <col min="1793" max="1793" width="124.42578125" style="75" customWidth="1"/>
    <col min="1794" max="2048" width="9.140625" style="75"/>
    <col min="2049" max="2049" width="124.42578125" style="75" customWidth="1"/>
    <col min="2050" max="2304" width="9.140625" style="75"/>
    <col min="2305" max="2305" width="124.42578125" style="75" customWidth="1"/>
    <col min="2306" max="2560" width="9.140625" style="75"/>
    <col min="2561" max="2561" width="124.42578125" style="75" customWidth="1"/>
    <col min="2562" max="2816" width="9.140625" style="75"/>
    <col min="2817" max="2817" width="124.42578125" style="75" customWidth="1"/>
    <col min="2818" max="3072" width="9.140625" style="75"/>
    <col min="3073" max="3073" width="124.42578125" style="75" customWidth="1"/>
    <col min="3074" max="3328" width="9.140625" style="75"/>
    <col min="3329" max="3329" width="124.42578125" style="75" customWidth="1"/>
    <col min="3330" max="3584" width="9.140625" style="75"/>
    <col min="3585" max="3585" width="124.42578125" style="75" customWidth="1"/>
    <col min="3586" max="3840" width="9.140625" style="75"/>
    <col min="3841" max="3841" width="124.42578125" style="75" customWidth="1"/>
    <col min="3842" max="4096" width="9.140625" style="75"/>
    <col min="4097" max="4097" width="124.42578125" style="75" customWidth="1"/>
    <col min="4098" max="4352" width="9.140625" style="75"/>
    <col min="4353" max="4353" width="124.42578125" style="75" customWidth="1"/>
    <col min="4354" max="4608" width="9.140625" style="75"/>
    <col min="4609" max="4609" width="124.42578125" style="75" customWidth="1"/>
    <col min="4610" max="4864" width="9.140625" style="75"/>
    <col min="4865" max="4865" width="124.42578125" style="75" customWidth="1"/>
    <col min="4866" max="5120" width="9.140625" style="75"/>
    <col min="5121" max="5121" width="124.42578125" style="75" customWidth="1"/>
    <col min="5122" max="5376" width="9.140625" style="75"/>
    <col min="5377" max="5377" width="124.42578125" style="75" customWidth="1"/>
    <col min="5378" max="5632" width="9.140625" style="75"/>
    <col min="5633" max="5633" width="124.42578125" style="75" customWidth="1"/>
    <col min="5634" max="5888" width="9.140625" style="75"/>
    <col min="5889" max="5889" width="124.42578125" style="75" customWidth="1"/>
    <col min="5890" max="6144" width="9.140625" style="75"/>
    <col min="6145" max="6145" width="124.42578125" style="75" customWidth="1"/>
    <col min="6146" max="6400" width="9.140625" style="75"/>
    <col min="6401" max="6401" width="124.42578125" style="75" customWidth="1"/>
    <col min="6402" max="6656" width="9.140625" style="75"/>
    <col min="6657" max="6657" width="124.42578125" style="75" customWidth="1"/>
    <col min="6658" max="6912" width="9.140625" style="75"/>
    <col min="6913" max="6913" width="124.42578125" style="75" customWidth="1"/>
    <col min="6914" max="7168" width="9.140625" style="75"/>
    <col min="7169" max="7169" width="124.42578125" style="75" customWidth="1"/>
    <col min="7170" max="7424" width="9.140625" style="75"/>
    <col min="7425" max="7425" width="124.42578125" style="75" customWidth="1"/>
    <col min="7426" max="7680" width="9.140625" style="75"/>
    <col min="7681" max="7681" width="124.42578125" style="75" customWidth="1"/>
    <col min="7682" max="7936" width="9.140625" style="75"/>
    <col min="7937" max="7937" width="124.42578125" style="75" customWidth="1"/>
    <col min="7938" max="8192" width="9.140625" style="75"/>
    <col min="8193" max="8193" width="124.42578125" style="75" customWidth="1"/>
    <col min="8194" max="8448" width="9.140625" style="75"/>
    <col min="8449" max="8449" width="124.42578125" style="75" customWidth="1"/>
    <col min="8450" max="8704" width="9.140625" style="75"/>
    <col min="8705" max="8705" width="124.42578125" style="75" customWidth="1"/>
    <col min="8706" max="8960" width="9.140625" style="75"/>
    <col min="8961" max="8961" width="124.42578125" style="75" customWidth="1"/>
    <col min="8962" max="9216" width="9.140625" style="75"/>
    <col min="9217" max="9217" width="124.42578125" style="75" customWidth="1"/>
    <col min="9218" max="9472" width="9.140625" style="75"/>
    <col min="9473" max="9473" width="124.42578125" style="75" customWidth="1"/>
    <col min="9474" max="9728" width="9.140625" style="75"/>
    <col min="9729" max="9729" width="124.42578125" style="75" customWidth="1"/>
    <col min="9730" max="9984" width="9.140625" style="75"/>
    <col min="9985" max="9985" width="124.42578125" style="75" customWidth="1"/>
    <col min="9986" max="10240" width="9.140625" style="75"/>
    <col min="10241" max="10241" width="124.42578125" style="75" customWidth="1"/>
    <col min="10242" max="10496" width="9.140625" style="75"/>
    <col min="10497" max="10497" width="124.42578125" style="75" customWidth="1"/>
    <col min="10498" max="10752" width="9.140625" style="75"/>
    <col min="10753" max="10753" width="124.42578125" style="75" customWidth="1"/>
    <col min="10754" max="11008" width="9.140625" style="75"/>
    <col min="11009" max="11009" width="124.42578125" style="75" customWidth="1"/>
    <col min="11010" max="11264" width="9.140625" style="75"/>
    <col min="11265" max="11265" width="124.42578125" style="75" customWidth="1"/>
    <col min="11266" max="11520" width="9.140625" style="75"/>
    <col min="11521" max="11521" width="124.42578125" style="75" customWidth="1"/>
    <col min="11522" max="11776" width="9.140625" style="75"/>
    <col min="11777" max="11777" width="124.42578125" style="75" customWidth="1"/>
    <col min="11778" max="12032" width="9.140625" style="75"/>
    <col min="12033" max="12033" width="124.42578125" style="75" customWidth="1"/>
    <col min="12034" max="12288" width="9.140625" style="75"/>
    <col min="12289" max="12289" width="124.42578125" style="75" customWidth="1"/>
    <col min="12290" max="12544" width="9.140625" style="75"/>
    <col min="12545" max="12545" width="124.42578125" style="75" customWidth="1"/>
    <col min="12546" max="12800" width="9.140625" style="75"/>
    <col min="12801" max="12801" width="124.42578125" style="75" customWidth="1"/>
    <col min="12802" max="13056" width="9.140625" style="75"/>
    <col min="13057" max="13057" width="124.42578125" style="75" customWidth="1"/>
    <col min="13058" max="13312" width="9.140625" style="75"/>
    <col min="13313" max="13313" width="124.42578125" style="75" customWidth="1"/>
    <col min="13314" max="13568" width="9.140625" style="75"/>
    <col min="13569" max="13569" width="124.42578125" style="75" customWidth="1"/>
    <col min="13570" max="13824" width="9.140625" style="75"/>
    <col min="13825" max="13825" width="124.42578125" style="75" customWidth="1"/>
    <col min="13826" max="14080" width="9.140625" style="75"/>
    <col min="14081" max="14081" width="124.42578125" style="75" customWidth="1"/>
    <col min="14082" max="14336" width="9.140625" style="75"/>
    <col min="14337" max="14337" width="124.42578125" style="75" customWidth="1"/>
    <col min="14338" max="14592" width="9.140625" style="75"/>
    <col min="14593" max="14593" width="124.42578125" style="75" customWidth="1"/>
    <col min="14594" max="14848" width="9.140625" style="75"/>
    <col min="14849" max="14849" width="124.42578125" style="75" customWidth="1"/>
    <col min="14850" max="15104" width="9.140625" style="75"/>
    <col min="15105" max="15105" width="124.42578125" style="75" customWidth="1"/>
    <col min="15106" max="15360" width="9.140625" style="75"/>
    <col min="15361" max="15361" width="124.42578125" style="75" customWidth="1"/>
    <col min="15362" max="15616" width="9.140625" style="75"/>
    <col min="15617" max="15617" width="124.42578125" style="75" customWidth="1"/>
    <col min="15618" max="15872" width="9.140625" style="75"/>
    <col min="15873" max="15873" width="124.42578125" style="75" customWidth="1"/>
    <col min="15874" max="16128" width="9.140625" style="75"/>
    <col min="16129" max="16129" width="124.42578125" style="75" customWidth="1"/>
    <col min="16130" max="16384" width="9.140625" style="75"/>
  </cols>
  <sheetData>
    <row r="2" spans="1:1" ht="15">
      <c r="A2"/>
    </row>
    <row r="3" spans="1:1" ht="15">
      <c r="A3"/>
    </row>
    <row r="4" spans="1:1" ht="14.25" customHeight="1">
      <c r="A4"/>
    </row>
    <row r="5" spans="1:1" ht="84.75" customHeight="1">
      <c r="A5"/>
    </row>
    <row r="6" spans="1:1" ht="5.25" customHeight="1">
      <c r="A6"/>
    </row>
    <row r="7" spans="1:1" ht="15">
      <c r="A7"/>
    </row>
    <row r="8" spans="1:1" ht="24.75" customHeight="1">
      <c r="A8"/>
    </row>
    <row r="9" spans="1:1" s="76" customFormat="1" ht="26.25" customHeight="1">
      <c r="A9"/>
    </row>
    <row r="10" spans="1:1" s="76" customFormat="1" ht="26.25" customHeight="1">
      <c r="A10"/>
    </row>
    <row r="11" spans="1:1" s="76" customFormat="1" ht="26.25" customHeight="1">
      <c r="A11"/>
    </row>
    <row r="12" spans="1:1" s="76" customFormat="1" ht="26.25" customHeight="1">
      <c r="A12"/>
    </row>
    <row r="13" spans="1:1" s="76" customFormat="1" ht="26.25" customHeight="1">
      <c r="A13"/>
    </row>
    <row r="14" spans="1:1" s="76" customFormat="1" ht="26.25" customHeight="1">
      <c r="A14"/>
    </row>
    <row r="15" spans="1:1" s="76" customFormat="1" ht="26.25" customHeight="1">
      <c r="A15"/>
    </row>
    <row r="16" spans="1:1" s="76" customFormat="1" ht="26.25" customHeight="1">
      <c r="A16"/>
    </row>
    <row r="17" spans="1:1" s="76" customFormat="1" ht="51" customHeight="1">
      <c r="A17"/>
    </row>
    <row r="18" spans="1:1" s="76" customFormat="1" ht="26.25" customHeight="1">
      <c r="A18"/>
    </row>
    <row r="19" spans="1:1" ht="60.75" customHeight="1">
      <c r="A19" s="149"/>
    </row>
  </sheetData>
  <sheetProtection algorithmName="SHA-512" hashValue="SBl4cZ4o8YSxM+222geU2D1bPpPkD3wrgbf4rsV5ezTpO0bYorLZovpD9UU8uiASTTopNPK/EJ61g4rPMWSKDQ==" saltValue="Ujfov4nKklVp6pEI1DdiTw==" spinCount="100000" sheet="1" objects="1" scenarios="1" selectLockedCells="1"/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95" orientation="landscape" horizontalDpi="90" verticalDpi="9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A1:P34"/>
  <sheetViews>
    <sheetView showGridLines="0" topLeftCell="A4" zoomScale="298" zoomScaleNormal="298" workbookViewId="0"/>
  </sheetViews>
  <sheetFormatPr defaultColWidth="0" defaultRowHeight="15" zeroHeight="1"/>
  <cols>
    <col min="1" max="16" width="9.140625" customWidth="1"/>
    <col min="17" max="17" width="9.140625" hidden="1" customWidth="1"/>
    <col min="18" max="16384" width="9.140625" hidden="1"/>
  </cols>
  <sheetData>
    <row r="1" spans="1:16" ht="30" customHeight="1">
      <c r="A1" s="153"/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</row>
    <row r="2" spans="1:16"/>
    <row r="3" spans="1:16"/>
    <row r="4" spans="1:16"/>
    <row r="5" spans="1:16"/>
    <row r="6" spans="1:16"/>
    <row r="7" spans="1:16"/>
    <row r="8" spans="1:16"/>
    <row r="9" spans="1:16"/>
    <row r="10" spans="1:16"/>
    <row r="11" spans="1:16"/>
    <row r="12" spans="1:16"/>
    <row r="13" spans="1:16"/>
    <row r="14" spans="1:16"/>
    <row r="15" spans="1:16"/>
    <row r="16" spans="1:16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 hidden="1"/>
  </sheetData>
  <sheetProtection algorithmName="SHA-512" hashValue="ZEvpI2WTNB9Je9Nddonqvuul3zvoinfKTDAsCMkMGhIT1fJlS/HGwXqV/zi1mE2u/MFHQ9GcyDkfqxdBfa0vgA==" saltValue="ghLBrxVkNBqU6Ih6Eu7J3Q==" spinCount="100000" sheet="1" objects="1" scenarios="1"/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3"/>
  <dimension ref="A1:I205"/>
  <sheetViews>
    <sheetView showGridLines="0" zoomScale="268" zoomScaleNormal="268" workbookViewId="0">
      <selection activeCell="C5" sqref="C5:G7"/>
    </sheetView>
  </sheetViews>
  <sheetFormatPr defaultRowHeight="15" zeroHeight="1"/>
  <cols>
    <col min="1" max="1" width="1.7109375" customWidth="1"/>
    <col min="2" max="2" width="7.7109375" style="26" customWidth="1"/>
    <col min="3" max="3" width="25" style="27" customWidth="1"/>
    <col min="4" max="4" width="10.42578125" style="26" hidden="1" customWidth="1"/>
    <col min="5" max="5" width="10.140625" style="27" customWidth="1"/>
    <col min="6" max="6" width="19.85546875" style="26" bestFit="1" customWidth="1"/>
    <col min="7" max="7" width="15.42578125" style="26" bestFit="1" customWidth="1"/>
    <col min="8" max="8" width="15.85546875" style="26" bestFit="1" customWidth="1"/>
    <col min="9" max="9" width="1.28515625" customWidth="1"/>
    <col min="10" max="16384" width="9.140625" style="74"/>
  </cols>
  <sheetData>
    <row r="1" spans="2:8" ht="9" customHeight="1"/>
    <row r="2" spans="2:8" ht="54" customHeight="1">
      <c r="B2" s="155"/>
      <c r="C2" s="155"/>
      <c r="D2" s="155"/>
      <c r="E2" s="155"/>
      <c r="F2" s="155"/>
      <c r="G2" s="155"/>
      <c r="H2" s="155"/>
    </row>
    <row r="3" spans="2:8" ht="0.75" customHeight="1">
      <c r="B3" s="28"/>
      <c r="C3" s="28"/>
      <c r="D3" s="68"/>
      <c r="E3" s="28"/>
      <c r="F3" s="68"/>
      <c r="G3" s="68"/>
      <c r="H3" s="68"/>
    </row>
    <row r="4" spans="2:8" ht="36.75" customHeight="1">
      <c r="B4" s="30" t="s">
        <v>21</v>
      </c>
      <c r="C4" s="31" t="s">
        <v>22</v>
      </c>
      <c r="D4" s="69" t="s">
        <v>28</v>
      </c>
      <c r="E4" s="69" t="s">
        <v>16</v>
      </c>
      <c r="F4" s="69" t="s">
        <v>19</v>
      </c>
      <c r="G4" s="69" t="s">
        <v>17</v>
      </c>
      <c r="H4" s="69" t="s">
        <v>18</v>
      </c>
    </row>
    <row r="5" spans="2:8">
      <c r="B5" s="32">
        <v>1</v>
      </c>
      <c r="C5" s="19"/>
      <c r="D5" s="32"/>
      <c r="E5" s="19"/>
      <c r="F5" s="23"/>
      <c r="G5" s="23"/>
      <c r="H5" s="23"/>
    </row>
    <row r="6" spans="2:8">
      <c r="B6" s="33">
        <v>2</v>
      </c>
      <c r="C6" s="19"/>
      <c r="D6" s="33"/>
      <c r="E6" s="19"/>
      <c r="F6" s="23"/>
      <c r="G6" s="24"/>
      <c r="H6" s="24"/>
    </row>
    <row r="7" spans="2:8">
      <c r="B7" s="32">
        <v>3</v>
      </c>
      <c r="C7" s="19"/>
      <c r="D7" s="32"/>
      <c r="E7" s="19"/>
      <c r="F7" s="23"/>
      <c r="G7" s="23"/>
      <c r="H7" s="23"/>
    </row>
    <row r="8" spans="2:8">
      <c r="B8" s="33">
        <v>4</v>
      </c>
      <c r="C8" s="19"/>
      <c r="D8" s="33"/>
      <c r="E8" s="19"/>
      <c r="F8" s="23"/>
      <c r="G8" s="24"/>
      <c r="H8" s="24"/>
    </row>
    <row r="9" spans="2:8">
      <c r="B9" s="32">
        <v>5</v>
      </c>
      <c r="C9" s="19"/>
      <c r="D9" s="32"/>
      <c r="E9" s="19"/>
      <c r="F9" s="23"/>
      <c r="G9" s="23"/>
      <c r="H9" s="23"/>
    </row>
    <row r="10" spans="2:8">
      <c r="B10" s="33">
        <v>6</v>
      </c>
      <c r="C10" s="20"/>
      <c r="D10" s="33"/>
      <c r="E10" s="20"/>
      <c r="F10" s="23"/>
      <c r="G10" s="24"/>
      <c r="H10" s="24"/>
    </row>
    <row r="11" spans="2:8">
      <c r="B11" s="32">
        <v>7</v>
      </c>
      <c r="C11" s="19"/>
      <c r="D11" s="32"/>
      <c r="E11" s="19"/>
      <c r="F11" s="23"/>
      <c r="G11" s="23"/>
      <c r="H11" s="23"/>
    </row>
    <row r="12" spans="2:8">
      <c r="B12" s="33">
        <v>8</v>
      </c>
      <c r="C12" s="20"/>
      <c r="D12" s="24"/>
      <c r="E12" s="20"/>
      <c r="F12" s="23"/>
      <c r="G12" s="24"/>
      <c r="H12" s="24"/>
    </row>
    <row r="13" spans="2:8">
      <c r="B13" s="32">
        <v>9</v>
      </c>
      <c r="C13" s="19"/>
      <c r="D13" s="23"/>
      <c r="E13" s="19"/>
      <c r="F13" s="23"/>
      <c r="G13" s="23"/>
      <c r="H13" s="23"/>
    </row>
    <row r="14" spans="2:8">
      <c r="B14" s="33">
        <v>10</v>
      </c>
      <c r="C14" s="20"/>
      <c r="D14" s="24">
        <v>10</v>
      </c>
      <c r="E14" s="20"/>
      <c r="F14" s="23"/>
      <c r="G14" s="24"/>
      <c r="H14" s="24"/>
    </row>
    <row r="15" spans="2:8">
      <c r="B15" s="32">
        <v>11</v>
      </c>
      <c r="C15" s="19"/>
      <c r="D15" s="23">
        <v>11</v>
      </c>
      <c r="E15" s="19"/>
      <c r="F15" s="23"/>
      <c r="G15" s="23"/>
      <c r="H15" s="23"/>
    </row>
    <row r="16" spans="2:8">
      <c r="B16" s="33">
        <v>12</v>
      </c>
      <c r="C16" s="20"/>
      <c r="D16" s="24">
        <v>12</v>
      </c>
      <c r="E16" s="20"/>
      <c r="F16" s="24"/>
      <c r="G16" s="24"/>
      <c r="H16" s="24"/>
    </row>
    <row r="17" spans="2:8">
      <c r="B17" s="32">
        <v>13</v>
      </c>
      <c r="C17" s="19"/>
      <c r="D17" s="23">
        <v>13</v>
      </c>
      <c r="E17" s="19"/>
      <c r="F17" s="23"/>
      <c r="G17" s="23"/>
      <c r="H17" s="23"/>
    </row>
    <row r="18" spans="2:8">
      <c r="B18" s="33">
        <v>14</v>
      </c>
      <c r="C18" s="20"/>
      <c r="D18" s="24">
        <v>14</v>
      </c>
      <c r="E18" s="20"/>
      <c r="F18" s="24"/>
      <c r="G18" s="24"/>
      <c r="H18" s="24"/>
    </row>
    <row r="19" spans="2:8">
      <c r="B19" s="32">
        <v>15</v>
      </c>
      <c r="C19" s="19"/>
      <c r="D19" s="23">
        <v>15</v>
      </c>
      <c r="E19" s="19"/>
      <c r="F19" s="23"/>
      <c r="G19" s="23"/>
      <c r="H19" s="23"/>
    </row>
    <row r="20" spans="2:8">
      <c r="B20" s="33">
        <v>16</v>
      </c>
      <c r="C20" s="20"/>
      <c r="D20" s="24">
        <v>16</v>
      </c>
      <c r="E20" s="20"/>
      <c r="F20" s="24"/>
      <c r="G20" s="24"/>
      <c r="H20" s="24"/>
    </row>
    <row r="21" spans="2:8">
      <c r="B21" s="32">
        <v>17</v>
      </c>
      <c r="C21" s="19"/>
      <c r="D21" s="23">
        <v>17</v>
      </c>
      <c r="E21" s="19"/>
      <c r="F21" s="23"/>
      <c r="G21" s="23"/>
      <c r="H21" s="23"/>
    </row>
    <row r="22" spans="2:8">
      <c r="B22" s="33">
        <v>18</v>
      </c>
      <c r="C22" s="20"/>
      <c r="D22" s="24">
        <v>18</v>
      </c>
      <c r="E22" s="20"/>
      <c r="F22" s="24"/>
      <c r="G22" s="24"/>
      <c r="H22" s="24"/>
    </row>
    <row r="23" spans="2:8">
      <c r="B23" s="32">
        <v>19</v>
      </c>
      <c r="C23" s="19"/>
      <c r="D23" s="23">
        <v>19</v>
      </c>
      <c r="E23" s="19"/>
      <c r="F23" s="23"/>
      <c r="G23" s="23"/>
      <c r="H23" s="23"/>
    </row>
    <row r="24" spans="2:8">
      <c r="B24" s="33">
        <v>20</v>
      </c>
      <c r="C24" s="20"/>
      <c r="D24" s="24">
        <v>20</v>
      </c>
      <c r="E24" s="20"/>
      <c r="F24" s="24"/>
      <c r="G24" s="24"/>
      <c r="H24" s="24"/>
    </row>
    <row r="25" spans="2:8">
      <c r="B25" s="32">
        <v>21</v>
      </c>
      <c r="C25" s="19"/>
      <c r="D25" s="23">
        <v>21</v>
      </c>
      <c r="E25" s="19"/>
      <c r="F25" s="23"/>
      <c r="G25" s="23"/>
      <c r="H25" s="23"/>
    </row>
    <row r="26" spans="2:8">
      <c r="B26" s="33">
        <v>22</v>
      </c>
      <c r="C26" s="20"/>
      <c r="D26" s="24">
        <v>22</v>
      </c>
      <c r="E26" s="20"/>
      <c r="F26" s="24"/>
      <c r="G26" s="24"/>
      <c r="H26" s="24"/>
    </row>
    <row r="27" spans="2:8">
      <c r="B27" s="32">
        <v>23</v>
      </c>
      <c r="C27" s="19"/>
      <c r="D27" s="23">
        <v>23</v>
      </c>
      <c r="E27" s="19"/>
      <c r="F27" s="23"/>
      <c r="G27" s="23"/>
      <c r="H27" s="23"/>
    </row>
    <row r="28" spans="2:8">
      <c r="B28" s="33">
        <v>24</v>
      </c>
      <c r="C28" s="20"/>
      <c r="D28" s="24">
        <v>24</v>
      </c>
      <c r="E28" s="20"/>
      <c r="F28" s="24"/>
      <c r="G28" s="24"/>
      <c r="H28" s="24"/>
    </row>
    <row r="29" spans="2:8">
      <c r="B29" s="32">
        <v>25</v>
      </c>
      <c r="C29" s="19"/>
      <c r="D29" s="23">
        <v>25</v>
      </c>
      <c r="E29" s="19"/>
      <c r="F29" s="23"/>
      <c r="G29" s="23"/>
      <c r="H29" s="23"/>
    </row>
    <row r="30" spans="2:8">
      <c r="B30" s="33">
        <v>26</v>
      </c>
      <c r="C30" s="20"/>
      <c r="D30" s="24">
        <v>26</v>
      </c>
      <c r="E30" s="20"/>
      <c r="F30" s="24"/>
      <c r="G30" s="24"/>
      <c r="H30" s="24"/>
    </row>
    <row r="31" spans="2:8">
      <c r="B31" s="32">
        <v>27</v>
      </c>
      <c r="C31" s="19"/>
      <c r="D31" s="23">
        <v>27</v>
      </c>
      <c r="E31" s="19"/>
      <c r="F31" s="23"/>
      <c r="G31" s="23"/>
      <c r="H31" s="23"/>
    </row>
    <row r="32" spans="2:8">
      <c r="B32" s="33">
        <v>28</v>
      </c>
      <c r="C32" s="20"/>
      <c r="D32" s="24">
        <v>28</v>
      </c>
      <c r="E32" s="20"/>
      <c r="F32" s="24"/>
      <c r="G32" s="24"/>
      <c r="H32" s="24"/>
    </row>
    <row r="33" spans="2:8">
      <c r="B33" s="32">
        <v>29</v>
      </c>
      <c r="C33" s="19"/>
      <c r="D33" s="23">
        <v>29</v>
      </c>
      <c r="E33" s="19"/>
      <c r="F33" s="23"/>
      <c r="G33" s="23"/>
      <c r="H33" s="23"/>
    </row>
    <row r="34" spans="2:8">
      <c r="B34" s="33">
        <v>30</v>
      </c>
      <c r="C34" s="20"/>
      <c r="D34" s="24">
        <v>30</v>
      </c>
      <c r="E34" s="20"/>
      <c r="F34" s="24"/>
      <c r="G34" s="24"/>
      <c r="H34" s="24"/>
    </row>
    <row r="35" spans="2:8">
      <c r="B35" s="32">
        <v>31</v>
      </c>
      <c r="C35" s="19"/>
      <c r="D35" s="23">
        <v>31</v>
      </c>
      <c r="E35" s="19"/>
      <c r="F35" s="23"/>
      <c r="G35" s="23"/>
      <c r="H35" s="23"/>
    </row>
    <row r="36" spans="2:8">
      <c r="B36" s="33">
        <v>32</v>
      </c>
      <c r="C36" s="20"/>
      <c r="D36" s="24">
        <v>32</v>
      </c>
      <c r="E36" s="20"/>
      <c r="F36" s="24"/>
      <c r="G36" s="24"/>
      <c r="H36" s="24"/>
    </row>
    <row r="37" spans="2:8">
      <c r="B37" s="32">
        <v>33</v>
      </c>
      <c r="C37" s="19"/>
      <c r="D37" s="23">
        <v>33</v>
      </c>
      <c r="E37" s="19"/>
      <c r="F37" s="23"/>
      <c r="G37" s="23"/>
      <c r="H37" s="23"/>
    </row>
    <row r="38" spans="2:8">
      <c r="B38" s="33">
        <v>34</v>
      </c>
      <c r="C38" s="20"/>
      <c r="D38" s="24">
        <v>34</v>
      </c>
      <c r="E38" s="20"/>
      <c r="F38" s="24"/>
      <c r="G38" s="24"/>
      <c r="H38" s="24"/>
    </row>
    <row r="39" spans="2:8">
      <c r="B39" s="32">
        <v>35</v>
      </c>
      <c r="C39" s="19"/>
      <c r="D39" s="23">
        <v>35</v>
      </c>
      <c r="E39" s="19"/>
      <c r="F39" s="23"/>
      <c r="G39" s="23"/>
      <c r="H39" s="23"/>
    </row>
    <row r="40" spans="2:8">
      <c r="B40" s="33">
        <v>36</v>
      </c>
      <c r="C40" s="20"/>
      <c r="D40" s="24">
        <v>36</v>
      </c>
      <c r="E40" s="20"/>
      <c r="F40" s="24"/>
      <c r="G40" s="24"/>
      <c r="H40" s="24"/>
    </row>
    <row r="41" spans="2:8">
      <c r="B41" s="32">
        <v>37</v>
      </c>
      <c r="C41" s="19"/>
      <c r="D41" s="23">
        <v>37</v>
      </c>
      <c r="E41" s="19"/>
      <c r="F41" s="23"/>
      <c r="G41" s="23"/>
      <c r="H41" s="23"/>
    </row>
    <row r="42" spans="2:8">
      <c r="B42" s="33">
        <v>38</v>
      </c>
      <c r="C42" s="20"/>
      <c r="D42" s="24">
        <v>38</v>
      </c>
      <c r="E42" s="20"/>
      <c r="F42" s="24"/>
      <c r="G42" s="24"/>
      <c r="H42" s="24"/>
    </row>
    <row r="43" spans="2:8">
      <c r="B43" s="32">
        <v>39</v>
      </c>
      <c r="C43" s="19"/>
      <c r="D43" s="23">
        <v>39</v>
      </c>
      <c r="E43" s="19"/>
      <c r="F43" s="23"/>
      <c r="G43" s="23"/>
      <c r="H43" s="23"/>
    </row>
    <row r="44" spans="2:8">
      <c r="B44" s="33">
        <v>40</v>
      </c>
      <c r="C44" s="20"/>
      <c r="D44" s="24">
        <v>40</v>
      </c>
      <c r="E44" s="20"/>
      <c r="F44" s="24"/>
      <c r="G44" s="24"/>
      <c r="H44" s="24"/>
    </row>
    <row r="45" spans="2:8">
      <c r="B45" s="32">
        <v>41</v>
      </c>
      <c r="C45" s="19"/>
      <c r="D45" s="23">
        <v>41</v>
      </c>
      <c r="E45" s="19"/>
      <c r="F45" s="23"/>
      <c r="G45" s="23"/>
      <c r="H45" s="23"/>
    </row>
    <row r="46" spans="2:8">
      <c r="B46" s="33">
        <v>42</v>
      </c>
      <c r="C46" s="20"/>
      <c r="D46" s="24">
        <v>42</v>
      </c>
      <c r="E46" s="20"/>
      <c r="F46" s="24"/>
      <c r="G46" s="24"/>
      <c r="H46" s="24"/>
    </row>
    <row r="47" spans="2:8">
      <c r="B47" s="32">
        <v>43</v>
      </c>
      <c r="C47" s="19"/>
      <c r="D47" s="23">
        <v>43</v>
      </c>
      <c r="E47" s="19"/>
      <c r="F47" s="23"/>
      <c r="G47" s="23"/>
      <c r="H47" s="23"/>
    </row>
    <row r="48" spans="2:8">
      <c r="B48" s="33">
        <v>44</v>
      </c>
      <c r="C48" s="20"/>
      <c r="D48" s="24">
        <v>44</v>
      </c>
      <c r="E48" s="20"/>
      <c r="F48" s="24"/>
      <c r="G48" s="24"/>
      <c r="H48" s="24"/>
    </row>
    <row r="49" spans="2:8">
      <c r="B49" s="32">
        <v>45</v>
      </c>
      <c r="C49" s="19"/>
      <c r="D49" s="23">
        <v>45</v>
      </c>
      <c r="E49" s="19"/>
      <c r="F49" s="23"/>
      <c r="G49" s="23"/>
      <c r="H49" s="23"/>
    </row>
    <row r="50" spans="2:8">
      <c r="B50" s="33">
        <v>46</v>
      </c>
      <c r="C50" s="20"/>
      <c r="D50" s="24">
        <v>46</v>
      </c>
      <c r="E50" s="20"/>
      <c r="F50" s="24"/>
      <c r="G50" s="24"/>
      <c r="H50" s="24"/>
    </row>
    <row r="51" spans="2:8">
      <c r="B51" s="32">
        <v>47</v>
      </c>
      <c r="C51" s="19"/>
      <c r="D51" s="23">
        <v>47</v>
      </c>
      <c r="E51" s="19"/>
      <c r="F51" s="23"/>
      <c r="G51" s="23"/>
      <c r="H51" s="23"/>
    </row>
    <row r="52" spans="2:8">
      <c r="B52" s="33">
        <v>48</v>
      </c>
      <c r="C52" s="20"/>
      <c r="D52" s="24">
        <v>48</v>
      </c>
      <c r="E52" s="20"/>
      <c r="F52" s="24"/>
      <c r="G52" s="24"/>
      <c r="H52" s="24"/>
    </row>
    <row r="53" spans="2:8">
      <c r="B53" s="32">
        <v>49</v>
      </c>
      <c r="C53" s="19"/>
      <c r="D53" s="23">
        <v>49</v>
      </c>
      <c r="E53" s="19"/>
      <c r="F53" s="23"/>
      <c r="G53" s="23"/>
      <c r="H53" s="23"/>
    </row>
    <row r="54" spans="2:8">
      <c r="B54" s="33">
        <v>50</v>
      </c>
      <c r="C54" s="20"/>
      <c r="D54" s="24">
        <v>50</v>
      </c>
      <c r="E54" s="20"/>
      <c r="F54" s="24"/>
      <c r="G54" s="24"/>
      <c r="H54" s="24"/>
    </row>
    <row r="55" spans="2:8">
      <c r="B55" s="32">
        <v>51</v>
      </c>
      <c r="C55" s="19"/>
      <c r="D55" s="23">
        <v>51</v>
      </c>
      <c r="E55" s="19"/>
      <c r="F55" s="23"/>
      <c r="G55" s="23"/>
      <c r="H55" s="23"/>
    </row>
    <row r="56" spans="2:8">
      <c r="B56" s="33">
        <v>52</v>
      </c>
      <c r="C56" s="20"/>
      <c r="D56" s="24">
        <v>52</v>
      </c>
      <c r="E56" s="20"/>
      <c r="F56" s="24"/>
      <c r="G56" s="24"/>
      <c r="H56" s="24"/>
    </row>
    <row r="57" spans="2:8">
      <c r="B57" s="32">
        <v>53</v>
      </c>
      <c r="C57" s="19"/>
      <c r="D57" s="23">
        <v>53</v>
      </c>
      <c r="E57" s="19"/>
      <c r="F57" s="23"/>
      <c r="G57" s="23"/>
      <c r="H57" s="23"/>
    </row>
    <row r="58" spans="2:8">
      <c r="B58" s="33">
        <v>54</v>
      </c>
      <c r="C58" s="20"/>
      <c r="D58" s="24">
        <v>54</v>
      </c>
      <c r="E58" s="20"/>
      <c r="F58" s="24"/>
      <c r="G58" s="24"/>
      <c r="H58" s="24"/>
    </row>
    <row r="59" spans="2:8">
      <c r="B59" s="32">
        <v>55</v>
      </c>
      <c r="C59" s="19"/>
      <c r="D59" s="23">
        <v>55</v>
      </c>
      <c r="E59" s="19"/>
      <c r="F59" s="23"/>
      <c r="G59" s="23"/>
      <c r="H59" s="23"/>
    </row>
    <row r="60" spans="2:8">
      <c r="B60" s="33">
        <v>56</v>
      </c>
      <c r="C60" s="20"/>
      <c r="D60" s="24">
        <v>56</v>
      </c>
      <c r="E60" s="20"/>
      <c r="F60" s="24"/>
      <c r="G60" s="24"/>
      <c r="H60" s="24"/>
    </row>
    <row r="61" spans="2:8">
      <c r="B61" s="32">
        <v>57</v>
      </c>
      <c r="C61" s="19"/>
      <c r="D61" s="23">
        <v>57</v>
      </c>
      <c r="E61" s="19"/>
      <c r="F61" s="23"/>
      <c r="G61" s="23"/>
      <c r="H61" s="23"/>
    </row>
    <row r="62" spans="2:8">
      <c r="B62" s="33">
        <v>58</v>
      </c>
      <c r="C62" s="20"/>
      <c r="D62" s="24">
        <v>58</v>
      </c>
      <c r="E62" s="20"/>
      <c r="F62" s="24"/>
      <c r="G62" s="24"/>
      <c r="H62" s="24"/>
    </row>
    <row r="63" spans="2:8">
      <c r="B63" s="32">
        <v>59</v>
      </c>
      <c r="C63" s="19"/>
      <c r="D63" s="23">
        <v>59</v>
      </c>
      <c r="E63" s="19"/>
      <c r="F63" s="23"/>
      <c r="G63" s="23"/>
      <c r="H63" s="23"/>
    </row>
    <row r="64" spans="2:8">
      <c r="B64" s="33">
        <v>60</v>
      </c>
      <c r="C64" s="20"/>
      <c r="D64" s="24">
        <v>60</v>
      </c>
      <c r="E64" s="20"/>
      <c r="F64" s="24"/>
      <c r="G64" s="24"/>
      <c r="H64" s="24"/>
    </row>
    <row r="65" spans="2:8">
      <c r="B65" s="32">
        <v>61</v>
      </c>
      <c r="C65" s="19"/>
      <c r="D65" s="23">
        <v>61</v>
      </c>
      <c r="E65" s="19"/>
      <c r="F65" s="23"/>
      <c r="G65" s="23"/>
      <c r="H65" s="23"/>
    </row>
    <row r="66" spans="2:8">
      <c r="B66" s="33">
        <v>62</v>
      </c>
      <c r="C66" s="20"/>
      <c r="D66" s="24">
        <v>62</v>
      </c>
      <c r="E66" s="20"/>
      <c r="F66" s="24"/>
      <c r="G66" s="24"/>
      <c r="H66" s="24"/>
    </row>
    <row r="67" spans="2:8">
      <c r="B67" s="32">
        <v>63</v>
      </c>
      <c r="C67" s="19"/>
      <c r="D67" s="23">
        <v>63</v>
      </c>
      <c r="E67" s="19"/>
      <c r="F67" s="23"/>
      <c r="G67" s="23"/>
      <c r="H67" s="23"/>
    </row>
    <row r="68" spans="2:8">
      <c r="B68" s="33">
        <v>64</v>
      </c>
      <c r="C68" s="20"/>
      <c r="D68" s="24">
        <v>64</v>
      </c>
      <c r="E68" s="20"/>
      <c r="F68" s="24"/>
      <c r="G68" s="24"/>
      <c r="H68" s="24"/>
    </row>
    <row r="69" spans="2:8">
      <c r="B69" s="32">
        <v>65</v>
      </c>
      <c r="C69" s="19"/>
      <c r="D69" s="23">
        <v>65</v>
      </c>
      <c r="E69" s="19"/>
      <c r="F69" s="23"/>
      <c r="G69" s="23"/>
      <c r="H69" s="23"/>
    </row>
    <row r="70" spans="2:8">
      <c r="B70" s="33">
        <v>66</v>
      </c>
      <c r="C70" s="20"/>
      <c r="D70" s="24">
        <v>66</v>
      </c>
      <c r="E70" s="20"/>
      <c r="F70" s="24"/>
      <c r="G70" s="24"/>
      <c r="H70" s="24"/>
    </row>
    <row r="71" spans="2:8">
      <c r="B71" s="32">
        <v>67</v>
      </c>
      <c r="C71" s="19"/>
      <c r="D71" s="23">
        <v>67</v>
      </c>
      <c r="E71" s="19"/>
      <c r="F71" s="23"/>
      <c r="G71" s="23"/>
      <c r="H71" s="23"/>
    </row>
    <row r="72" spans="2:8">
      <c r="B72" s="33">
        <v>68</v>
      </c>
      <c r="C72" s="20"/>
      <c r="D72" s="24">
        <v>68</v>
      </c>
      <c r="E72" s="20"/>
      <c r="F72" s="24"/>
      <c r="G72" s="24"/>
      <c r="H72" s="24"/>
    </row>
    <row r="73" spans="2:8">
      <c r="B73" s="32">
        <v>69</v>
      </c>
      <c r="C73" s="19"/>
      <c r="D73" s="23">
        <v>69</v>
      </c>
      <c r="E73" s="19"/>
      <c r="F73" s="23"/>
      <c r="G73" s="23"/>
      <c r="H73" s="23"/>
    </row>
    <row r="74" spans="2:8">
      <c r="B74" s="33">
        <v>70</v>
      </c>
      <c r="C74" s="20"/>
      <c r="D74" s="24">
        <v>70</v>
      </c>
      <c r="E74" s="20"/>
      <c r="F74" s="24"/>
      <c r="G74" s="24"/>
      <c r="H74" s="24"/>
    </row>
    <row r="75" spans="2:8">
      <c r="B75" s="32">
        <v>71</v>
      </c>
      <c r="C75" s="19"/>
      <c r="D75" s="23">
        <v>71</v>
      </c>
      <c r="E75" s="19"/>
      <c r="F75" s="23"/>
      <c r="G75" s="23"/>
      <c r="H75" s="23"/>
    </row>
    <row r="76" spans="2:8">
      <c r="B76" s="33">
        <v>72</v>
      </c>
      <c r="C76" s="20"/>
      <c r="D76" s="24">
        <v>72</v>
      </c>
      <c r="E76" s="20"/>
      <c r="F76" s="24"/>
      <c r="G76" s="24"/>
      <c r="H76" s="24"/>
    </row>
    <row r="77" spans="2:8">
      <c r="B77" s="32">
        <v>73</v>
      </c>
      <c r="C77" s="19"/>
      <c r="D77" s="23">
        <v>73</v>
      </c>
      <c r="E77" s="19"/>
      <c r="F77" s="23"/>
      <c r="G77" s="23"/>
      <c r="H77" s="23"/>
    </row>
    <row r="78" spans="2:8">
      <c r="B78" s="33">
        <v>74</v>
      </c>
      <c r="C78" s="20"/>
      <c r="D78" s="24">
        <v>74</v>
      </c>
      <c r="E78" s="20"/>
      <c r="F78" s="24"/>
      <c r="G78" s="24"/>
      <c r="H78" s="24"/>
    </row>
    <row r="79" spans="2:8">
      <c r="B79" s="32">
        <v>75</v>
      </c>
      <c r="C79" s="19"/>
      <c r="D79" s="23">
        <v>75</v>
      </c>
      <c r="E79" s="19"/>
      <c r="F79" s="23"/>
      <c r="G79" s="23"/>
      <c r="H79" s="23"/>
    </row>
    <row r="80" spans="2:8">
      <c r="B80" s="33">
        <v>76</v>
      </c>
      <c r="C80" s="20"/>
      <c r="D80" s="24">
        <v>76</v>
      </c>
      <c r="E80" s="20"/>
      <c r="F80" s="24"/>
      <c r="G80" s="24"/>
      <c r="H80" s="24"/>
    </row>
    <row r="81" spans="2:8">
      <c r="B81" s="32">
        <v>77</v>
      </c>
      <c r="C81" s="19"/>
      <c r="D81" s="23">
        <v>77</v>
      </c>
      <c r="E81" s="19"/>
      <c r="F81" s="23"/>
      <c r="G81" s="23"/>
      <c r="H81" s="23"/>
    </row>
    <row r="82" spans="2:8">
      <c r="B82" s="33">
        <v>78</v>
      </c>
      <c r="C82" s="20"/>
      <c r="D82" s="24">
        <v>78</v>
      </c>
      <c r="E82" s="20"/>
      <c r="F82" s="24"/>
      <c r="G82" s="24"/>
      <c r="H82" s="24"/>
    </row>
    <row r="83" spans="2:8">
      <c r="B83" s="32">
        <v>79</v>
      </c>
      <c r="C83" s="19"/>
      <c r="D83" s="23">
        <v>79</v>
      </c>
      <c r="E83" s="19"/>
      <c r="F83" s="23"/>
      <c r="G83" s="23"/>
      <c r="H83" s="23"/>
    </row>
    <row r="84" spans="2:8">
      <c r="B84" s="33">
        <v>80</v>
      </c>
      <c r="C84" s="20"/>
      <c r="D84" s="24">
        <v>80</v>
      </c>
      <c r="E84" s="20"/>
      <c r="F84" s="24"/>
      <c r="G84" s="24"/>
      <c r="H84" s="24"/>
    </row>
    <row r="85" spans="2:8">
      <c r="B85" s="32">
        <v>81</v>
      </c>
      <c r="C85" s="19"/>
      <c r="D85" s="23">
        <v>81</v>
      </c>
      <c r="E85" s="19"/>
      <c r="F85" s="23"/>
      <c r="G85" s="23"/>
      <c r="H85" s="23"/>
    </row>
    <row r="86" spans="2:8">
      <c r="B86" s="33">
        <v>82</v>
      </c>
      <c r="C86" s="20"/>
      <c r="D86" s="24">
        <v>82</v>
      </c>
      <c r="E86" s="20"/>
      <c r="F86" s="24"/>
      <c r="G86" s="24"/>
      <c r="H86" s="24"/>
    </row>
    <row r="87" spans="2:8">
      <c r="B87" s="32">
        <v>83</v>
      </c>
      <c r="C87" s="19"/>
      <c r="D87" s="23">
        <v>83</v>
      </c>
      <c r="E87" s="19"/>
      <c r="F87" s="23"/>
      <c r="G87" s="23"/>
      <c r="H87" s="23"/>
    </row>
    <row r="88" spans="2:8">
      <c r="B88" s="33">
        <v>84</v>
      </c>
      <c r="C88" s="20"/>
      <c r="D88" s="24">
        <v>84</v>
      </c>
      <c r="E88" s="20"/>
      <c r="F88" s="24"/>
      <c r="G88" s="24"/>
      <c r="H88" s="24"/>
    </row>
    <row r="89" spans="2:8">
      <c r="B89" s="32">
        <v>85</v>
      </c>
      <c r="C89" s="19"/>
      <c r="D89" s="23">
        <v>85</v>
      </c>
      <c r="E89" s="19"/>
      <c r="F89" s="23"/>
      <c r="G89" s="23"/>
      <c r="H89" s="23"/>
    </row>
    <row r="90" spans="2:8">
      <c r="B90" s="33">
        <v>86</v>
      </c>
      <c r="C90" s="20"/>
      <c r="D90" s="24">
        <v>86</v>
      </c>
      <c r="E90" s="20"/>
      <c r="F90" s="24"/>
      <c r="G90" s="24"/>
      <c r="H90" s="24"/>
    </row>
    <row r="91" spans="2:8">
      <c r="B91" s="32">
        <v>87</v>
      </c>
      <c r="C91" s="19"/>
      <c r="D91" s="23">
        <v>87</v>
      </c>
      <c r="E91" s="19"/>
      <c r="F91" s="23"/>
      <c r="G91" s="23"/>
      <c r="H91" s="23"/>
    </row>
    <row r="92" spans="2:8">
      <c r="B92" s="33">
        <v>88</v>
      </c>
      <c r="C92" s="20"/>
      <c r="D92" s="24">
        <v>88</v>
      </c>
      <c r="E92" s="20"/>
      <c r="F92" s="24"/>
      <c r="G92" s="24"/>
      <c r="H92" s="24"/>
    </row>
    <row r="93" spans="2:8">
      <c r="B93" s="32">
        <v>89</v>
      </c>
      <c r="C93" s="19"/>
      <c r="D93" s="23">
        <v>89</v>
      </c>
      <c r="E93" s="19"/>
      <c r="F93" s="23"/>
      <c r="G93" s="23"/>
      <c r="H93" s="23"/>
    </row>
    <row r="94" spans="2:8">
      <c r="B94" s="33">
        <v>90</v>
      </c>
      <c r="C94" s="20"/>
      <c r="D94" s="24">
        <v>90</v>
      </c>
      <c r="E94" s="20"/>
      <c r="F94" s="24"/>
      <c r="G94" s="24"/>
      <c r="H94" s="24"/>
    </row>
    <row r="95" spans="2:8">
      <c r="B95" s="32">
        <v>91</v>
      </c>
      <c r="C95" s="19"/>
      <c r="D95" s="23">
        <v>91</v>
      </c>
      <c r="E95" s="19"/>
      <c r="F95" s="23"/>
      <c r="G95" s="23"/>
      <c r="H95" s="23"/>
    </row>
    <row r="96" spans="2:8">
      <c r="B96" s="33">
        <v>92</v>
      </c>
      <c r="C96" s="20"/>
      <c r="D96" s="24">
        <v>92</v>
      </c>
      <c r="E96" s="20"/>
      <c r="F96" s="24"/>
      <c r="G96" s="24"/>
      <c r="H96" s="24"/>
    </row>
    <row r="97" spans="2:8">
      <c r="B97" s="32">
        <v>93</v>
      </c>
      <c r="C97" s="19"/>
      <c r="D97" s="23">
        <v>93</v>
      </c>
      <c r="E97" s="19"/>
      <c r="F97" s="23"/>
      <c r="G97" s="23"/>
      <c r="H97" s="23"/>
    </row>
    <row r="98" spans="2:8">
      <c r="B98" s="33">
        <v>94</v>
      </c>
      <c r="C98" s="20"/>
      <c r="D98" s="24">
        <v>94</v>
      </c>
      <c r="E98" s="20"/>
      <c r="F98" s="24"/>
      <c r="G98" s="24"/>
      <c r="H98" s="24"/>
    </row>
    <row r="99" spans="2:8">
      <c r="B99" s="32">
        <v>95</v>
      </c>
      <c r="C99" s="19"/>
      <c r="D99" s="23">
        <v>95</v>
      </c>
      <c r="E99" s="19"/>
      <c r="F99" s="23"/>
      <c r="G99" s="23"/>
      <c r="H99" s="23"/>
    </row>
    <row r="100" spans="2:8">
      <c r="B100" s="33">
        <v>96</v>
      </c>
      <c r="C100" s="20"/>
      <c r="D100" s="24">
        <v>96</v>
      </c>
      <c r="E100" s="20"/>
      <c r="F100" s="24"/>
      <c r="G100" s="24"/>
      <c r="H100" s="24"/>
    </row>
    <row r="101" spans="2:8">
      <c r="B101" s="32">
        <v>97</v>
      </c>
      <c r="C101" s="19"/>
      <c r="D101" s="23">
        <v>97</v>
      </c>
      <c r="E101" s="19"/>
      <c r="F101" s="23"/>
      <c r="G101" s="23"/>
      <c r="H101" s="23"/>
    </row>
    <row r="102" spans="2:8">
      <c r="B102" s="33">
        <v>98</v>
      </c>
      <c r="C102" s="20"/>
      <c r="D102" s="24">
        <v>98</v>
      </c>
      <c r="E102" s="20"/>
      <c r="F102" s="24"/>
      <c r="G102" s="24"/>
      <c r="H102" s="24"/>
    </row>
    <row r="103" spans="2:8">
      <c r="B103" s="32">
        <v>99</v>
      </c>
      <c r="C103" s="19"/>
      <c r="D103" s="23">
        <v>99</v>
      </c>
      <c r="E103" s="19"/>
      <c r="F103" s="23"/>
      <c r="G103" s="23"/>
      <c r="H103" s="23"/>
    </row>
    <row r="104" spans="2:8">
      <c r="B104" s="33">
        <v>100</v>
      </c>
      <c r="C104" s="20"/>
      <c r="D104" s="24">
        <v>100</v>
      </c>
      <c r="E104" s="20"/>
      <c r="F104" s="24"/>
      <c r="G104" s="24"/>
      <c r="H104" s="24"/>
    </row>
    <row r="105" spans="2:8">
      <c r="B105" s="32">
        <v>101</v>
      </c>
      <c r="C105" s="19"/>
      <c r="D105" s="23">
        <v>101</v>
      </c>
      <c r="E105" s="19"/>
      <c r="F105" s="23"/>
      <c r="G105" s="23"/>
      <c r="H105" s="23"/>
    </row>
    <row r="106" spans="2:8">
      <c r="B106" s="33">
        <v>102</v>
      </c>
      <c r="C106" s="20"/>
      <c r="D106" s="24">
        <v>102</v>
      </c>
      <c r="E106" s="20"/>
      <c r="F106" s="24"/>
      <c r="G106" s="24"/>
      <c r="H106" s="24"/>
    </row>
    <row r="107" spans="2:8">
      <c r="B107" s="32">
        <v>103</v>
      </c>
      <c r="C107" s="19"/>
      <c r="D107" s="23">
        <v>103</v>
      </c>
      <c r="E107" s="19"/>
      <c r="F107" s="23"/>
      <c r="G107" s="23"/>
      <c r="H107" s="23"/>
    </row>
    <row r="108" spans="2:8">
      <c r="B108" s="33">
        <v>104</v>
      </c>
      <c r="C108" s="20"/>
      <c r="D108" s="24">
        <v>104</v>
      </c>
      <c r="E108" s="20"/>
      <c r="F108" s="24"/>
      <c r="G108" s="24"/>
      <c r="H108" s="24"/>
    </row>
    <row r="109" spans="2:8">
      <c r="B109" s="32">
        <v>105</v>
      </c>
      <c r="C109" s="19"/>
      <c r="D109" s="23">
        <v>105</v>
      </c>
      <c r="E109" s="19"/>
      <c r="F109" s="23"/>
      <c r="G109" s="23"/>
      <c r="H109" s="23"/>
    </row>
    <row r="110" spans="2:8">
      <c r="B110" s="33">
        <v>106</v>
      </c>
      <c r="C110" s="20"/>
      <c r="D110" s="24">
        <v>106</v>
      </c>
      <c r="E110" s="20"/>
      <c r="F110" s="24"/>
      <c r="G110" s="24"/>
      <c r="H110" s="24"/>
    </row>
    <row r="111" spans="2:8">
      <c r="B111" s="32">
        <v>107</v>
      </c>
      <c r="C111" s="19"/>
      <c r="D111" s="23">
        <v>107</v>
      </c>
      <c r="E111" s="19"/>
      <c r="F111" s="23"/>
      <c r="G111" s="23"/>
      <c r="H111" s="23"/>
    </row>
    <row r="112" spans="2:8">
      <c r="B112" s="33">
        <v>108</v>
      </c>
      <c r="C112" s="20"/>
      <c r="D112" s="24">
        <v>108</v>
      </c>
      <c r="E112" s="20"/>
      <c r="F112" s="24"/>
      <c r="G112" s="24"/>
      <c r="H112" s="24"/>
    </row>
    <row r="113" spans="2:8">
      <c r="B113" s="32">
        <v>109</v>
      </c>
      <c r="C113" s="19"/>
      <c r="D113" s="23">
        <v>109</v>
      </c>
      <c r="E113" s="19"/>
      <c r="F113" s="23"/>
      <c r="G113" s="23"/>
      <c r="H113" s="23"/>
    </row>
    <row r="114" spans="2:8">
      <c r="B114" s="33">
        <v>110</v>
      </c>
      <c r="C114" s="20"/>
      <c r="D114" s="24">
        <v>110</v>
      </c>
      <c r="E114" s="20"/>
      <c r="F114" s="24"/>
      <c r="G114" s="24"/>
      <c r="H114" s="24"/>
    </row>
    <row r="115" spans="2:8">
      <c r="B115" s="32">
        <v>111</v>
      </c>
      <c r="C115" s="19"/>
      <c r="D115" s="23">
        <v>111</v>
      </c>
      <c r="E115" s="19"/>
      <c r="F115" s="23"/>
      <c r="G115" s="23"/>
      <c r="H115" s="23"/>
    </row>
    <row r="116" spans="2:8">
      <c r="B116" s="33">
        <v>112</v>
      </c>
      <c r="C116" s="20"/>
      <c r="D116" s="24">
        <v>112</v>
      </c>
      <c r="E116" s="20"/>
      <c r="F116" s="24"/>
      <c r="G116" s="24"/>
      <c r="H116" s="24"/>
    </row>
    <row r="117" spans="2:8">
      <c r="B117" s="32">
        <v>113</v>
      </c>
      <c r="C117" s="19"/>
      <c r="D117" s="23">
        <v>113</v>
      </c>
      <c r="E117" s="19"/>
      <c r="F117" s="23"/>
      <c r="G117" s="23"/>
      <c r="H117" s="23"/>
    </row>
    <row r="118" spans="2:8">
      <c r="B118" s="33">
        <v>114</v>
      </c>
      <c r="C118" s="20"/>
      <c r="D118" s="24">
        <v>114</v>
      </c>
      <c r="E118" s="20"/>
      <c r="F118" s="24"/>
      <c r="G118" s="24"/>
      <c r="H118" s="24"/>
    </row>
    <row r="119" spans="2:8">
      <c r="B119" s="32">
        <v>115</v>
      </c>
      <c r="C119" s="19"/>
      <c r="D119" s="23">
        <v>115</v>
      </c>
      <c r="E119" s="19"/>
      <c r="F119" s="23"/>
      <c r="G119" s="23"/>
      <c r="H119" s="23"/>
    </row>
    <row r="120" spans="2:8">
      <c r="B120" s="33">
        <v>116</v>
      </c>
      <c r="C120" s="20"/>
      <c r="D120" s="24">
        <v>116</v>
      </c>
      <c r="E120" s="20"/>
      <c r="F120" s="24"/>
      <c r="G120" s="24"/>
      <c r="H120" s="24"/>
    </row>
    <row r="121" spans="2:8">
      <c r="B121" s="32">
        <v>117</v>
      </c>
      <c r="C121" s="19"/>
      <c r="D121" s="23">
        <v>117</v>
      </c>
      <c r="E121" s="19"/>
      <c r="F121" s="23"/>
      <c r="G121" s="23"/>
      <c r="H121" s="23"/>
    </row>
    <row r="122" spans="2:8">
      <c r="B122" s="33">
        <v>118</v>
      </c>
      <c r="C122" s="20"/>
      <c r="D122" s="24">
        <v>118</v>
      </c>
      <c r="E122" s="20"/>
      <c r="F122" s="24"/>
      <c r="G122" s="24"/>
      <c r="H122" s="24"/>
    </row>
    <row r="123" spans="2:8">
      <c r="B123" s="32">
        <v>119</v>
      </c>
      <c r="C123" s="19"/>
      <c r="D123" s="23">
        <v>119</v>
      </c>
      <c r="E123" s="19"/>
      <c r="F123" s="23"/>
      <c r="G123" s="23"/>
      <c r="H123" s="23"/>
    </row>
    <row r="124" spans="2:8">
      <c r="B124" s="33">
        <v>120</v>
      </c>
      <c r="C124" s="20"/>
      <c r="D124" s="24">
        <v>120</v>
      </c>
      <c r="E124" s="20"/>
      <c r="F124" s="24"/>
      <c r="G124" s="24"/>
      <c r="H124" s="24"/>
    </row>
    <row r="125" spans="2:8">
      <c r="B125" s="32">
        <v>121</v>
      </c>
      <c r="C125" s="19"/>
      <c r="D125" s="23">
        <v>121</v>
      </c>
      <c r="E125" s="19"/>
      <c r="F125" s="23"/>
      <c r="G125" s="23"/>
      <c r="H125" s="23"/>
    </row>
    <row r="126" spans="2:8">
      <c r="B126" s="33">
        <v>122</v>
      </c>
      <c r="C126" s="20"/>
      <c r="D126" s="24">
        <v>122</v>
      </c>
      <c r="E126" s="20"/>
      <c r="F126" s="24"/>
      <c r="G126" s="24"/>
      <c r="H126" s="24"/>
    </row>
    <row r="127" spans="2:8">
      <c r="B127" s="32">
        <v>123</v>
      </c>
      <c r="C127" s="19"/>
      <c r="D127" s="23">
        <v>123</v>
      </c>
      <c r="E127" s="19"/>
      <c r="F127" s="23"/>
      <c r="G127" s="23"/>
      <c r="H127" s="23"/>
    </row>
    <row r="128" spans="2:8">
      <c r="B128" s="33">
        <v>124</v>
      </c>
      <c r="C128" s="20"/>
      <c r="D128" s="24">
        <v>124</v>
      </c>
      <c r="E128" s="20"/>
      <c r="F128" s="24"/>
      <c r="G128" s="24"/>
      <c r="H128" s="24"/>
    </row>
    <row r="129" spans="2:8">
      <c r="B129" s="32">
        <v>125</v>
      </c>
      <c r="C129" s="19"/>
      <c r="D129" s="23">
        <v>125</v>
      </c>
      <c r="E129" s="19"/>
      <c r="F129" s="23"/>
      <c r="G129" s="23"/>
      <c r="H129" s="23"/>
    </row>
    <row r="130" spans="2:8">
      <c r="B130" s="33">
        <v>126</v>
      </c>
      <c r="C130" s="20"/>
      <c r="D130" s="24">
        <v>126</v>
      </c>
      <c r="E130" s="20"/>
      <c r="F130" s="24"/>
      <c r="G130" s="24"/>
      <c r="H130" s="24"/>
    </row>
    <row r="131" spans="2:8">
      <c r="B131" s="32">
        <v>127</v>
      </c>
      <c r="C131" s="19"/>
      <c r="D131" s="23">
        <v>127</v>
      </c>
      <c r="E131" s="19"/>
      <c r="F131" s="23"/>
      <c r="G131" s="23"/>
      <c r="H131" s="23"/>
    </row>
    <row r="132" spans="2:8">
      <c r="B132" s="33">
        <v>128</v>
      </c>
      <c r="C132" s="20"/>
      <c r="D132" s="24">
        <v>128</v>
      </c>
      <c r="E132" s="20"/>
      <c r="F132" s="24"/>
      <c r="G132" s="24"/>
      <c r="H132" s="24"/>
    </row>
    <row r="133" spans="2:8">
      <c r="B133" s="32">
        <v>129</v>
      </c>
      <c r="C133" s="19"/>
      <c r="D133" s="23">
        <v>129</v>
      </c>
      <c r="E133" s="19"/>
      <c r="F133" s="23"/>
      <c r="G133" s="23"/>
      <c r="H133" s="23"/>
    </row>
    <row r="134" spans="2:8">
      <c r="B134" s="33">
        <v>130</v>
      </c>
      <c r="C134" s="20"/>
      <c r="D134" s="24">
        <v>130</v>
      </c>
      <c r="E134" s="20"/>
      <c r="F134" s="24"/>
      <c r="G134" s="24"/>
      <c r="H134" s="24"/>
    </row>
    <row r="135" spans="2:8">
      <c r="B135" s="32">
        <v>131</v>
      </c>
      <c r="C135" s="19"/>
      <c r="D135" s="23">
        <v>131</v>
      </c>
      <c r="E135" s="19"/>
      <c r="F135" s="23"/>
      <c r="G135" s="23"/>
      <c r="H135" s="23"/>
    </row>
    <row r="136" spans="2:8">
      <c r="B136" s="33">
        <v>132</v>
      </c>
      <c r="C136" s="20"/>
      <c r="D136" s="24">
        <v>132</v>
      </c>
      <c r="E136" s="20"/>
      <c r="F136" s="24"/>
      <c r="G136" s="24"/>
      <c r="H136" s="24"/>
    </row>
    <row r="137" spans="2:8">
      <c r="B137" s="32">
        <v>133</v>
      </c>
      <c r="C137" s="19"/>
      <c r="D137" s="23">
        <v>133</v>
      </c>
      <c r="E137" s="19"/>
      <c r="F137" s="23"/>
      <c r="G137" s="23"/>
      <c r="H137" s="23"/>
    </row>
    <row r="138" spans="2:8">
      <c r="B138" s="33">
        <v>134</v>
      </c>
      <c r="C138" s="20"/>
      <c r="D138" s="24">
        <v>134</v>
      </c>
      <c r="E138" s="20"/>
      <c r="F138" s="24"/>
      <c r="G138" s="24"/>
      <c r="H138" s="24"/>
    </row>
    <row r="139" spans="2:8">
      <c r="B139" s="32">
        <v>135</v>
      </c>
      <c r="C139" s="19"/>
      <c r="D139" s="23">
        <v>135</v>
      </c>
      <c r="E139" s="19"/>
      <c r="F139" s="23"/>
      <c r="G139" s="23"/>
      <c r="H139" s="23"/>
    </row>
    <row r="140" spans="2:8">
      <c r="B140" s="33">
        <v>136</v>
      </c>
      <c r="C140" s="20"/>
      <c r="D140" s="24">
        <v>136</v>
      </c>
      <c r="E140" s="20"/>
      <c r="F140" s="24"/>
      <c r="G140" s="24"/>
      <c r="H140" s="24"/>
    </row>
    <row r="141" spans="2:8">
      <c r="B141" s="32">
        <v>137</v>
      </c>
      <c r="C141" s="19"/>
      <c r="D141" s="23">
        <v>137</v>
      </c>
      <c r="E141" s="19"/>
      <c r="F141" s="23"/>
      <c r="G141" s="23"/>
      <c r="H141" s="23"/>
    </row>
    <row r="142" spans="2:8">
      <c r="B142" s="33">
        <v>138</v>
      </c>
      <c r="C142" s="20"/>
      <c r="D142" s="24">
        <v>138</v>
      </c>
      <c r="E142" s="20"/>
      <c r="F142" s="24"/>
      <c r="G142" s="24"/>
      <c r="H142" s="24"/>
    </row>
    <row r="143" spans="2:8">
      <c r="B143" s="32">
        <v>139</v>
      </c>
      <c r="C143" s="19"/>
      <c r="D143" s="23">
        <v>139</v>
      </c>
      <c r="E143" s="19"/>
      <c r="F143" s="23"/>
      <c r="G143" s="23"/>
      <c r="H143" s="23"/>
    </row>
    <row r="144" spans="2:8">
      <c r="B144" s="33">
        <v>140</v>
      </c>
      <c r="C144" s="20"/>
      <c r="D144" s="24">
        <v>140</v>
      </c>
      <c r="E144" s="20"/>
      <c r="F144" s="24"/>
      <c r="G144" s="24"/>
      <c r="H144" s="24"/>
    </row>
    <row r="145" spans="2:8">
      <c r="B145" s="32">
        <v>141</v>
      </c>
      <c r="C145" s="19"/>
      <c r="D145" s="23">
        <v>141</v>
      </c>
      <c r="E145" s="19"/>
      <c r="F145" s="23"/>
      <c r="G145" s="23"/>
      <c r="H145" s="23"/>
    </row>
    <row r="146" spans="2:8">
      <c r="B146" s="33">
        <v>142</v>
      </c>
      <c r="C146" s="20"/>
      <c r="D146" s="24">
        <v>142</v>
      </c>
      <c r="E146" s="20"/>
      <c r="F146" s="24"/>
      <c r="G146" s="24"/>
      <c r="H146" s="24"/>
    </row>
    <row r="147" spans="2:8">
      <c r="B147" s="32">
        <v>143</v>
      </c>
      <c r="C147" s="19"/>
      <c r="D147" s="23">
        <v>143</v>
      </c>
      <c r="E147" s="19"/>
      <c r="F147" s="23"/>
      <c r="G147" s="23"/>
      <c r="H147" s="23"/>
    </row>
    <row r="148" spans="2:8">
      <c r="B148" s="33">
        <v>144</v>
      </c>
      <c r="C148" s="20"/>
      <c r="D148" s="24">
        <v>144</v>
      </c>
      <c r="E148" s="20"/>
      <c r="F148" s="24"/>
      <c r="G148" s="24"/>
      <c r="H148" s="24"/>
    </row>
    <row r="149" spans="2:8">
      <c r="B149" s="32">
        <v>145</v>
      </c>
      <c r="C149" s="19"/>
      <c r="D149" s="23">
        <v>145</v>
      </c>
      <c r="E149" s="19"/>
      <c r="F149" s="23"/>
      <c r="G149" s="23"/>
      <c r="H149" s="23"/>
    </row>
    <row r="150" spans="2:8">
      <c r="B150" s="33">
        <v>146</v>
      </c>
      <c r="C150" s="20"/>
      <c r="D150" s="24">
        <v>146</v>
      </c>
      <c r="E150" s="20"/>
      <c r="F150" s="24"/>
      <c r="G150" s="24"/>
      <c r="H150" s="24"/>
    </row>
    <row r="151" spans="2:8">
      <c r="B151" s="32">
        <v>147</v>
      </c>
      <c r="C151" s="19"/>
      <c r="D151" s="23">
        <v>147</v>
      </c>
      <c r="E151" s="19"/>
      <c r="F151" s="23"/>
      <c r="G151" s="23"/>
      <c r="H151" s="23"/>
    </row>
    <row r="152" spans="2:8">
      <c r="B152" s="33">
        <v>148</v>
      </c>
      <c r="C152" s="20"/>
      <c r="D152" s="24">
        <v>148</v>
      </c>
      <c r="E152" s="20"/>
      <c r="F152" s="24"/>
      <c r="G152" s="24"/>
      <c r="H152" s="24"/>
    </row>
    <row r="153" spans="2:8">
      <c r="B153" s="32">
        <v>149</v>
      </c>
      <c r="C153" s="19"/>
      <c r="D153" s="23">
        <v>149</v>
      </c>
      <c r="E153" s="19"/>
      <c r="F153" s="23"/>
      <c r="G153" s="23"/>
      <c r="H153" s="23"/>
    </row>
    <row r="154" spans="2:8">
      <c r="B154" s="33">
        <v>150</v>
      </c>
      <c r="C154" s="20"/>
      <c r="D154" s="24">
        <v>150</v>
      </c>
      <c r="E154" s="20"/>
      <c r="F154" s="24"/>
      <c r="G154" s="24"/>
      <c r="H154" s="24"/>
    </row>
    <row r="155" spans="2:8">
      <c r="B155" s="32">
        <v>151</v>
      </c>
      <c r="C155" s="19"/>
      <c r="D155" s="23">
        <v>151</v>
      </c>
      <c r="E155" s="19"/>
      <c r="F155" s="23"/>
      <c r="G155" s="23"/>
      <c r="H155" s="23"/>
    </row>
    <row r="156" spans="2:8">
      <c r="B156" s="33">
        <v>152</v>
      </c>
      <c r="C156" s="20"/>
      <c r="D156" s="24">
        <v>152</v>
      </c>
      <c r="E156" s="20"/>
      <c r="F156" s="24"/>
      <c r="G156" s="24"/>
      <c r="H156" s="24"/>
    </row>
    <row r="157" spans="2:8">
      <c r="B157" s="32">
        <v>153</v>
      </c>
      <c r="C157" s="19"/>
      <c r="D157" s="23">
        <v>153</v>
      </c>
      <c r="E157" s="19"/>
      <c r="F157" s="23"/>
      <c r="G157" s="23"/>
      <c r="H157" s="23"/>
    </row>
    <row r="158" spans="2:8">
      <c r="B158" s="33">
        <v>154</v>
      </c>
      <c r="C158" s="20"/>
      <c r="D158" s="24">
        <v>154</v>
      </c>
      <c r="E158" s="20"/>
      <c r="F158" s="24"/>
      <c r="G158" s="24"/>
      <c r="H158" s="24"/>
    </row>
    <row r="159" spans="2:8">
      <c r="B159" s="32">
        <v>155</v>
      </c>
      <c r="C159" s="19"/>
      <c r="D159" s="23">
        <v>155</v>
      </c>
      <c r="E159" s="19"/>
      <c r="F159" s="23"/>
      <c r="G159" s="23"/>
      <c r="H159" s="23"/>
    </row>
    <row r="160" spans="2:8">
      <c r="B160" s="33">
        <v>156</v>
      </c>
      <c r="C160" s="20"/>
      <c r="D160" s="24">
        <v>156</v>
      </c>
      <c r="E160" s="20"/>
      <c r="F160" s="24"/>
      <c r="G160" s="24"/>
      <c r="H160" s="24"/>
    </row>
    <row r="161" spans="2:8">
      <c r="B161" s="32">
        <v>157</v>
      </c>
      <c r="C161" s="19"/>
      <c r="D161" s="23">
        <v>157</v>
      </c>
      <c r="E161" s="19"/>
      <c r="F161" s="23"/>
      <c r="G161" s="23"/>
      <c r="H161" s="23"/>
    </row>
    <row r="162" spans="2:8">
      <c r="B162" s="33">
        <v>158</v>
      </c>
      <c r="C162" s="20"/>
      <c r="D162" s="24">
        <v>158</v>
      </c>
      <c r="E162" s="20"/>
      <c r="F162" s="24"/>
      <c r="G162" s="24"/>
      <c r="H162" s="24"/>
    </row>
    <row r="163" spans="2:8">
      <c r="B163" s="32">
        <v>159</v>
      </c>
      <c r="C163" s="19"/>
      <c r="D163" s="23">
        <v>159</v>
      </c>
      <c r="E163" s="19"/>
      <c r="F163" s="23"/>
      <c r="G163" s="23"/>
      <c r="H163" s="23"/>
    </row>
    <row r="164" spans="2:8">
      <c r="B164" s="33">
        <v>160</v>
      </c>
      <c r="C164" s="20"/>
      <c r="D164" s="24">
        <v>160</v>
      </c>
      <c r="E164" s="20"/>
      <c r="F164" s="24"/>
      <c r="G164" s="24"/>
      <c r="H164" s="24"/>
    </row>
    <row r="165" spans="2:8">
      <c r="B165" s="32">
        <v>161</v>
      </c>
      <c r="C165" s="19"/>
      <c r="D165" s="23">
        <v>161</v>
      </c>
      <c r="E165" s="19"/>
      <c r="F165" s="23"/>
      <c r="G165" s="23"/>
      <c r="H165" s="23"/>
    </row>
    <row r="166" spans="2:8">
      <c r="B166" s="33">
        <v>162</v>
      </c>
      <c r="C166" s="20"/>
      <c r="D166" s="24">
        <v>162</v>
      </c>
      <c r="E166" s="20"/>
      <c r="F166" s="24"/>
      <c r="G166" s="24"/>
      <c r="H166" s="24"/>
    </row>
    <row r="167" spans="2:8">
      <c r="B167" s="32">
        <v>163</v>
      </c>
      <c r="C167" s="19"/>
      <c r="D167" s="23">
        <v>163</v>
      </c>
      <c r="E167" s="19"/>
      <c r="F167" s="23"/>
      <c r="G167" s="23"/>
      <c r="H167" s="23"/>
    </row>
    <row r="168" spans="2:8">
      <c r="B168" s="33">
        <v>164</v>
      </c>
      <c r="C168" s="20"/>
      <c r="D168" s="24">
        <v>164</v>
      </c>
      <c r="E168" s="20"/>
      <c r="F168" s="24"/>
      <c r="G168" s="24"/>
      <c r="H168" s="24"/>
    </row>
    <row r="169" spans="2:8">
      <c r="B169" s="32">
        <v>165</v>
      </c>
      <c r="C169" s="19"/>
      <c r="D169" s="23">
        <v>165</v>
      </c>
      <c r="E169" s="19"/>
      <c r="F169" s="23"/>
      <c r="G169" s="23"/>
      <c r="H169" s="23"/>
    </row>
    <row r="170" spans="2:8">
      <c r="B170" s="33">
        <v>166</v>
      </c>
      <c r="C170" s="20"/>
      <c r="D170" s="24">
        <v>166</v>
      </c>
      <c r="E170" s="20"/>
      <c r="F170" s="24"/>
      <c r="G170" s="24"/>
      <c r="H170" s="24"/>
    </row>
    <row r="171" spans="2:8">
      <c r="B171" s="32">
        <v>167</v>
      </c>
      <c r="C171" s="19"/>
      <c r="D171" s="23">
        <v>167</v>
      </c>
      <c r="E171" s="19"/>
      <c r="F171" s="23"/>
      <c r="G171" s="23"/>
      <c r="H171" s="23"/>
    </row>
    <row r="172" spans="2:8">
      <c r="B172" s="33">
        <v>168</v>
      </c>
      <c r="C172" s="20"/>
      <c r="D172" s="24">
        <v>168</v>
      </c>
      <c r="E172" s="20"/>
      <c r="F172" s="24"/>
      <c r="G172" s="24"/>
      <c r="H172" s="24"/>
    </row>
    <row r="173" spans="2:8">
      <c r="B173" s="32">
        <v>169</v>
      </c>
      <c r="C173" s="19"/>
      <c r="D173" s="23">
        <v>169</v>
      </c>
      <c r="E173" s="19"/>
      <c r="F173" s="23"/>
      <c r="G173" s="23"/>
      <c r="H173" s="23"/>
    </row>
    <row r="174" spans="2:8">
      <c r="B174" s="33">
        <v>170</v>
      </c>
      <c r="C174" s="20"/>
      <c r="D174" s="24">
        <v>170</v>
      </c>
      <c r="E174" s="20"/>
      <c r="F174" s="24"/>
      <c r="G174" s="24"/>
      <c r="H174" s="24"/>
    </row>
    <row r="175" spans="2:8">
      <c r="B175" s="32">
        <v>171</v>
      </c>
      <c r="C175" s="19"/>
      <c r="D175" s="23">
        <v>171</v>
      </c>
      <c r="E175" s="19"/>
      <c r="F175" s="23"/>
      <c r="G175" s="23"/>
      <c r="H175" s="23"/>
    </row>
    <row r="176" spans="2:8">
      <c r="B176" s="33">
        <v>172</v>
      </c>
      <c r="C176" s="20"/>
      <c r="D176" s="24">
        <v>172</v>
      </c>
      <c r="E176" s="20"/>
      <c r="F176" s="24"/>
      <c r="G176" s="24"/>
      <c r="H176" s="24"/>
    </row>
    <row r="177" spans="2:8">
      <c r="B177" s="32">
        <v>173</v>
      </c>
      <c r="C177" s="19"/>
      <c r="D177" s="23">
        <v>173</v>
      </c>
      <c r="E177" s="19"/>
      <c r="F177" s="23"/>
      <c r="G177" s="23"/>
      <c r="H177" s="23"/>
    </row>
    <row r="178" spans="2:8">
      <c r="B178" s="33">
        <v>174</v>
      </c>
      <c r="C178" s="20"/>
      <c r="D178" s="24">
        <v>174</v>
      </c>
      <c r="E178" s="20"/>
      <c r="F178" s="24"/>
      <c r="G178" s="24"/>
      <c r="H178" s="24"/>
    </row>
    <row r="179" spans="2:8">
      <c r="B179" s="32">
        <v>175</v>
      </c>
      <c r="C179" s="19"/>
      <c r="D179" s="23">
        <v>175</v>
      </c>
      <c r="E179" s="19"/>
      <c r="F179" s="23"/>
      <c r="G179" s="23"/>
      <c r="H179" s="23"/>
    </row>
    <row r="180" spans="2:8">
      <c r="B180" s="33">
        <v>176</v>
      </c>
      <c r="C180" s="20"/>
      <c r="D180" s="24">
        <v>176</v>
      </c>
      <c r="E180" s="20"/>
      <c r="F180" s="24"/>
      <c r="G180" s="24"/>
      <c r="H180" s="24"/>
    </row>
    <row r="181" spans="2:8">
      <c r="B181" s="32">
        <v>177</v>
      </c>
      <c r="C181" s="19"/>
      <c r="D181" s="23">
        <v>177</v>
      </c>
      <c r="E181" s="19"/>
      <c r="F181" s="23"/>
      <c r="G181" s="23"/>
      <c r="H181" s="23"/>
    </row>
    <row r="182" spans="2:8">
      <c r="B182" s="33">
        <v>178</v>
      </c>
      <c r="C182" s="20"/>
      <c r="D182" s="24">
        <v>178</v>
      </c>
      <c r="E182" s="20"/>
      <c r="F182" s="24"/>
      <c r="G182" s="24"/>
      <c r="H182" s="24"/>
    </row>
    <row r="183" spans="2:8">
      <c r="B183" s="32">
        <v>179</v>
      </c>
      <c r="C183" s="19"/>
      <c r="D183" s="23">
        <v>179</v>
      </c>
      <c r="E183" s="19"/>
      <c r="F183" s="23"/>
      <c r="G183" s="23"/>
      <c r="H183" s="23"/>
    </row>
    <row r="184" spans="2:8">
      <c r="B184" s="33">
        <v>180</v>
      </c>
      <c r="C184" s="20"/>
      <c r="D184" s="24">
        <v>180</v>
      </c>
      <c r="E184" s="20"/>
      <c r="F184" s="24"/>
      <c r="G184" s="24"/>
      <c r="H184" s="24"/>
    </row>
    <row r="185" spans="2:8">
      <c r="B185" s="32">
        <v>181</v>
      </c>
      <c r="C185" s="19"/>
      <c r="D185" s="23">
        <v>181</v>
      </c>
      <c r="E185" s="19"/>
      <c r="F185" s="23"/>
      <c r="G185" s="23"/>
      <c r="H185" s="23"/>
    </row>
    <row r="186" spans="2:8">
      <c r="B186" s="33">
        <v>182</v>
      </c>
      <c r="C186" s="20"/>
      <c r="D186" s="24">
        <v>182</v>
      </c>
      <c r="E186" s="20"/>
      <c r="F186" s="24"/>
      <c r="G186" s="24"/>
      <c r="H186" s="24"/>
    </row>
    <row r="187" spans="2:8">
      <c r="B187" s="32">
        <v>183</v>
      </c>
      <c r="C187" s="19"/>
      <c r="D187" s="23">
        <v>183</v>
      </c>
      <c r="E187" s="19"/>
      <c r="F187" s="23"/>
      <c r="G187" s="23"/>
      <c r="H187" s="23"/>
    </row>
    <row r="188" spans="2:8">
      <c r="B188" s="33">
        <v>184</v>
      </c>
      <c r="C188" s="20"/>
      <c r="D188" s="24">
        <v>184</v>
      </c>
      <c r="E188" s="20"/>
      <c r="F188" s="24"/>
      <c r="G188" s="24"/>
      <c r="H188" s="24"/>
    </row>
    <row r="189" spans="2:8">
      <c r="B189" s="32">
        <v>185</v>
      </c>
      <c r="C189" s="19"/>
      <c r="D189" s="23">
        <v>185</v>
      </c>
      <c r="E189" s="19"/>
      <c r="F189" s="23"/>
      <c r="G189" s="23"/>
      <c r="H189" s="23"/>
    </row>
    <row r="190" spans="2:8">
      <c r="B190" s="33">
        <v>186</v>
      </c>
      <c r="C190" s="20"/>
      <c r="D190" s="24">
        <v>186</v>
      </c>
      <c r="E190" s="20"/>
      <c r="F190" s="24"/>
      <c r="G190" s="24"/>
      <c r="H190" s="24"/>
    </row>
    <row r="191" spans="2:8">
      <c r="B191" s="32">
        <v>187</v>
      </c>
      <c r="C191" s="19"/>
      <c r="D191" s="23">
        <v>187</v>
      </c>
      <c r="E191" s="19"/>
      <c r="F191" s="23"/>
      <c r="G191" s="23"/>
      <c r="H191" s="23"/>
    </row>
    <row r="192" spans="2:8">
      <c r="B192" s="33">
        <v>188</v>
      </c>
      <c r="C192" s="20"/>
      <c r="D192" s="24">
        <v>188</v>
      </c>
      <c r="E192" s="20"/>
      <c r="F192" s="24"/>
      <c r="G192" s="24"/>
      <c r="H192" s="24"/>
    </row>
    <row r="193" spans="2:8">
      <c r="B193" s="32">
        <v>189</v>
      </c>
      <c r="C193" s="19"/>
      <c r="D193" s="23">
        <v>189</v>
      </c>
      <c r="E193" s="19"/>
      <c r="F193" s="23"/>
      <c r="G193" s="23"/>
      <c r="H193" s="23"/>
    </row>
    <row r="194" spans="2:8">
      <c r="B194" s="33">
        <v>190</v>
      </c>
      <c r="C194" s="20"/>
      <c r="D194" s="24">
        <v>190</v>
      </c>
      <c r="E194" s="20"/>
      <c r="F194" s="24"/>
      <c r="G194" s="24"/>
      <c r="H194" s="24"/>
    </row>
    <row r="195" spans="2:8">
      <c r="B195" s="32">
        <v>191</v>
      </c>
      <c r="C195" s="19"/>
      <c r="D195" s="23">
        <v>191</v>
      </c>
      <c r="E195" s="19"/>
      <c r="F195" s="23"/>
      <c r="G195" s="23"/>
      <c r="H195" s="23"/>
    </row>
    <row r="196" spans="2:8">
      <c r="B196" s="33">
        <v>192</v>
      </c>
      <c r="C196" s="20"/>
      <c r="D196" s="24">
        <v>192</v>
      </c>
      <c r="E196" s="20"/>
      <c r="F196" s="24"/>
      <c r="G196" s="24"/>
      <c r="H196" s="24"/>
    </row>
    <row r="197" spans="2:8">
      <c r="B197" s="32">
        <v>193</v>
      </c>
      <c r="C197" s="19"/>
      <c r="D197" s="23">
        <v>193</v>
      </c>
      <c r="E197" s="19"/>
      <c r="F197" s="23"/>
      <c r="G197" s="23"/>
      <c r="H197" s="23"/>
    </row>
    <row r="198" spans="2:8">
      <c r="B198" s="33">
        <v>194</v>
      </c>
      <c r="C198" s="20"/>
      <c r="D198" s="24">
        <v>194</v>
      </c>
      <c r="E198" s="20"/>
      <c r="F198" s="24"/>
      <c r="G198" s="24"/>
      <c r="H198" s="24"/>
    </row>
    <row r="199" spans="2:8">
      <c r="B199" s="32">
        <v>195</v>
      </c>
      <c r="C199" s="19"/>
      <c r="D199" s="23">
        <v>195</v>
      </c>
      <c r="E199" s="19"/>
      <c r="F199" s="23"/>
      <c r="G199" s="23"/>
      <c r="H199" s="23"/>
    </row>
    <row r="200" spans="2:8">
      <c r="B200" s="33">
        <v>196</v>
      </c>
      <c r="C200" s="20"/>
      <c r="D200" s="24">
        <v>196</v>
      </c>
      <c r="E200" s="20"/>
      <c r="F200" s="24"/>
      <c r="G200" s="24"/>
      <c r="H200" s="24"/>
    </row>
    <row r="201" spans="2:8">
      <c r="B201" s="32">
        <v>197</v>
      </c>
      <c r="C201" s="19"/>
      <c r="D201" s="23">
        <v>197</v>
      </c>
      <c r="E201" s="19"/>
      <c r="F201" s="23"/>
      <c r="G201" s="23"/>
      <c r="H201" s="23"/>
    </row>
    <row r="202" spans="2:8">
      <c r="B202" s="33">
        <v>198</v>
      </c>
      <c r="C202" s="20"/>
      <c r="D202" s="24">
        <v>198</v>
      </c>
      <c r="E202" s="20"/>
      <c r="F202" s="24"/>
      <c r="G202" s="24"/>
      <c r="H202" s="24"/>
    </row>
    <row r="203" spans="2:8">
      <c r="B203" s="32">
        <v>199</v>
      </c>
      <c r="C203" s="19"/>
      <c r="D203" s="23">
        <v>199</v>
      </c>
      <c r="E203" s="19"/>
      <c r="F203" s="23"/>
      <c r="G203" s="23"/>
      <c r="H203" s="23"/>
    </row>
    <row r="204" spans="2:8">
      <c r="B204" s="33">
        <v>200</v>
      </c>
      <c r="C204" s="20"/>
      <c r="D204" s="24">
        <v>200</v>
      </c>
      <c r="E204" s="20"/>
      <c r="F204" s="24"/>
      <c r="G204" s="24"/>
      <c r="H204" s="24"/>
    </row>
    <row r="205" spans="2:8">
      <c r="B205" s="156" t="s">
        <v>23</v>
      </c>
      <c r="C205" s="157"/>
      <c r="D205" s="157"/>
      <c r="E205" s="157"/>
      <c r="F205" s="157"/>
      <c r="G205" s="158"/>
      <c r="H205" s="69">
        <f>COUNTA($C$5:$C$204)</f>
        <v>0</v>
      </c>
    </row>
  </sheetData>
  <sheetProtection selectLockedCells="1"/>
  <mergeCells count="2">
    <mergeCell ref="B2:H2"/>
    <mergeCell ref="B205:G205"/>
  </mergeCell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"/>
  <dimension ref="A1:Q160"/>
  <sheetViews>
    <sheetView showGridLines="0" tabSelected="1" topLeftCell="E1" zoomScale="148" zoomScaleNormal="148" workbookViewId="0">
      <selection activeCell="E15" sqref="E15"/>
    </sheetView>
  </sheetViews>
  <sheetFormatPr defaultColWidth="0" defaultRowHeight="15" zeroHeight="1"/>
  <cols>
    <col min="1" max="1" width="2.140625" style="142" customWidth="1"/>
    <col min="2" max="2" width="17.140625" style="120" customWidth="1"/>
    <col min="3" max="3" width="10.42578125" style="121" hidden="1" customWidth="1"/>
    <col min="4" max="4" width="8.5703125" style="121" hidden="1" customWidth="1"/>
    <col min="5" max="5" width="30.140625" style="121" customWidth="1"/>
    <col min="6" max="6" width="6.85546875" style="29" hidden="1" customWidth="1"/>
    <col min="7" max="7" width="19.28515625" style="108" customWidth="1"/>
    <col min="8" max="8" width="13" style="120" customWidth="1"/>
    <col min="9" max="9" width="19.140625" style="121" bestFit="1" customWidth="1"/>
    <col min="10" max="10" width="18.42578125" style="108" customWidth="1"/>
    <col min="11" max="11" width="17.140625" style="109" customWidth="1"/>
    <col min="12" max="12" width="19.85546875" style="108" customWidth="1"/>
    <col min="13" max="13" width="17" style="107" customWidth="1"/>
    <col min="14" max="14" width="15" style="108" customWidth="1"/>
    <col min="15" max="15" width="9.140625" style="109" customWidth="1"/>
    <col min="16" max="16" width="9.140625" style="109" hidden="1" customWidth="1"/>
    <col min="17" max="17" width="10.28515625" style="109" hidden="1" customWidth="1"/>
    <col min="18" max="16384" width="9.140625" style="109" hidden="1"/>
  </cols>
  <sheetData>
    <row r="1" spans="1:14" ht="11.25" customHeight="1">
      <c r="A1" s="100"/>
      <c r="B1" s="101"/>
      <c r="C1" s="102"/>
      <c r="D1" s="102"/>
      <c r="E1" s="39"/>
      <c r="G1" s="103"/>
      <c r="H1" s="101"/>
      <c r="I1" s="102"/>
      <c r="J1" s="104"/>
      <c r="K1" s="105"/>
      <c r="L1" s="106"/>
    </row>
    <row r="2" spans="1:14" s="114" customFormat="1" ht="89.25" customHeight="1">
      <c r="A2" s="110"/>
      <c r="B2" s="143"/>
      <c r="C2" s="143"/>
      <c r="D2" s="143"/>
      <c r="E2" s="144"/>
      <c r="G2" s="143"/>
      <c r="H2" s="143"/>
      <c r="I2" s="143"/>
      <c r="J2" s="143"/>
      <c r="K2" s="143"/>
      <c r="L2" s="111"/>
      <c r="M2" s="112"/>
      <c r="N2" s="113"/>
    </row>
    <row r="3" spans="1:14" ht="11.25" customHeight="1">
      <c r="A3" s="115"/>
      <c r="B3" s="116"/>
      <c r="C3" s="117"/>
      <c r="D3" s="117"/>
      <c r="E3" s="145"/>
      <c r="G3" s="119"/>
      <c r="H3" s="116"/>
      <c r="I3" s="117"/>
      <c r="J3" s="119"/>
      <c r="K3" s="118"/>
      <c r="L3" s="106"/>
    </row>
    <row r="4" spans="1:14" ht="11.25" customHeight="1">
      <c r="A4" s="115"/>
      <c r="B4" s="116"/>
      <c r="C4" s="117"/>
      <c r="D4" s="117"/>
      <c r="E4" s="79"/>
      <c r="G4" s="119"/>
      <c r="H4" s="116"/>
      <c r="I4" s="117"/>
      <c r="J4" s="119"/>
      <c r="K4" s="118"/>
      <c r="L4" s="106"/>
    </row>
    <row r="5" spans="1:14" ht="21" customHeight="1">
      <c r="A5" s="115"/>
      <c r="B5" s="116"/>
      <c r="C5" s="117"/>
      <c r="D5" s="117"/>
      <c r="E5" s="79"/>
      <c r="G5" s="159" t="s">
        <v>24</v>
      </c>
      <c r="H5" s="160"/>
      <c r="I5" s="160"/>
      <c r="J5" s="160"/>
      <c r="K5" s="160"/>
      <c r="L5" s="161"/>
    </row>
    <row r="6" spans="1:14" ht="16.5" customHeight="1">
      <c r="A6" s="115"/>
      <c r="B6" s="116"/>
      <c r="C6" s="117"/>
      <c r="D6" s="117"/>
      <c r="E6" s="79"/>
      <c r="G6" s="72" t="s">
        <v>25</v>
      </c>
      <c r="H6" s="23"/>
      <c r="I6" s="71" t="s">
        <v>26</v>
      </c>
      <c r="J6" s="70" t="str">
        <f>IF(H6="","",SUMIF(Inventário!E10:E152,$H$6,Inventário!$M$10:$M$150))</f>
        <v/>
      </c>
      <c r="K6" s="146" t="s">
        <v>27</v>
      </c>
      <c r="L6" s="99">
        <f>IFERROR(SUMIF($E$10:$E$150,$H$6,$N$10:$N$150),"✖")</f>
        <v>0</v>
      </c>
    </row>
    <row r="7" spans="1:14" ht="11.25" customHeight="1">
      <c r="A7" s="115"/>
      <c r="B7" s="116"/>
      <c r="C7" s="117"/>
      <c r="D7" s="117"/>
      <c r="E7" s="79"/>
      <c r="G7" s="119"/>
    </row>
    <row r="8" spans="1:14" s="123" customFormat="1" ht="18.75" customHeight="1">
      <c r="A8" s="122"/>
      <c r="B8" s="164" t="s">
        <v>3</v>
      </c>
      <c r="C8" s="162" t="s">
        <v>12</v>
      </c>
      <c r="D8" s="162" t="s">
        <v>49</v>
      </c>
      <c r="E8" s="165" t="s">
        <v>11</v>
      </c>
      <c r="F8" s="78"/>
      <c r="G8" s="171" t="s">
        <v>9</v>
      </c>
      <c r="H8" s="173" t="s">
        <v>0</v>
      </c>
      <c r="I8" s="169" t="s">
        <v>2</v>
      </c>
      <c r="J8" s="170"/>
      <c r="K8" s="166" t="s">
        <v>1</v>
      </c>
      <c r="L8" s="168"/>
      <c r="M8" s="166" t="s">
        <v>50</v>
      </c>
      <c r="N8" s="167"/>
    </row>
    <row r="9" spans="1:14" s="125" customFormat="1" ht="36" customHeight="1">
      <c r="A9" s="124"/>
      <c r="B9" s="164"/>
      <c r="C9" s="163"/>
      <c r="D9" s="163"/>
      <c r="E9" s="165"/>
      <c r="F9" s="78"/>
      <c r="G9" s="172"/>
      <c r="H9" s="174"/>
      <c r="I9" s="34" t="s">
        <v>6</v>
      </c>
      <c r="J9" s="36" t="s">
        <v>7</v>
      </c>
      <c r="K9" s="35" t="s">
        <v>6</v>
      </c>
      <c r="L9" s="36" t="s">
        <v>10</v>
      </c>
      <c r="M9" s="35" t="s">
        <v>6</v>
      </c>
      <c r="N9" s="36" t="s">
        <v>10</v>
      </c>
    </row>
    <row r="10" spans="1:14" ht="18.75" customHeight="1">
      <c r="A10" s="126"/>
      <c r="B10" s="19">
        <v>46126</v>
      </c>
      <c r="C10" s="32"/>
      <c r="D10" s="32"/>
      <c r="E10" s="23"/>
      <c r="F10" s="32"/>
      <c r="G10" s="127"/>
      <c r="H10" s="19"/>
      <c r="I10" s="23"/>
      <c r="J10" s="37" t="str">
        <f t="shared" ref="J10:J41" si="0">IF(I10="","",G10*I10)</f>
        <v/>
      </c>
      <c r="K10" s="21"/>
      <c r="L10" s="37" t="str">
        <f t="shared" ref="L10:L73" si="1">IF(K10="","",K10*G10)</f>
        <v/>
      </c>
      <c r="M10" s="96" t="str">
        <f t="shared" ref="M10:M41" si="2">IF(I10-K10=0,"",I10-K10)</f>
        <v/>
      </c>
      <c r="N10" s="37" t="str">
        <f t="shared" ref="N10:N41" si="3">IF(M10="","",M10*G10)</f>
        <v/>
      </c>
    </row>
    <row r="11" spans="1:14" ht="18.75" customHeight="1">
      <c r="A11" s="126"/>
      <c r="B11" s="19">
        <v>46126</v>
      </c>
      <c r="C11" s="33"/>
      <c r="D11" s="33"/>
      <c r="E11" s="24"/>
      <c r="F11" s="33"/>
      <c r="G11" s="128"/>
      <c r="H11" s="19"/>
      <c r="I11" s="24"/>
      <c r="J11" s="37" t="str">
        <f t="shared" si="0"/>
        <v/>
      </c>
      <c r="K11" s="22"/>
      <c r="L11" s="37" t="str">
        <f t="shared" si="1"/>
        <v/>
      </c>
      <c r="M11" s="97" t="str">
        <f t="shared" si="2"/>
        <v/>
      </c>
      <c r="N11" s="37" t="str">
        <f t="shared" si="3"/>
        <v/>
      </c>
    </row>
    <row r="12" spans="1:14" ht="18.75" customHeight="1">
      <c r="A12" s="126"/>
      <c r="B12" s="19"/>
      <c r="C12" s="32"/>
      <c r="D12" s="32"/>
      <c r="E12" s="23"/>
      <c r="F12" s="32"/>
      <c r="G12" s="127"/>
      <c r="H12" s="19"/>
      <c r="I12" s="23"/>
      <c r="J12" s="37" t="str">
        <f t="shared" si="0"/>
        <v/>
      </c>
      <c r="K12" s="21"/>
      <c r="L12" s="37" t="str">
        <f t="shared" si="1"/>
        <v/>
      </c>
      <c r="M12" s="96" t="str">
        <f t="shared" si="2"/>
        <v/>
      </c>
      <c r="N12" s="37" t="str">
        <f t="shared" si="3"/>
        <v/>
      </c>
    </row>
    <row r="13" spans="1:14" ht="18.75" customHeight="1">
      <c r="A13" s="126"/>
      <c r="B13" s="19"/>
      <c r="C13" s="33"/>
      <c r="D13" s="33"/>
      <c r="E13" s="24"/>
      <c r="F13" s="33"/>
      <c r="G13" s="128"/>
      <c r="H13" s="19"/>
      <c r="I13" s="24"/>
      <c r="J13" s="37" t="str">
        <f t="shared" si="0"/>
        <v/>
      </c>
      <c r="K13" s="22"/>
      <c r="L13" s="37" t="str">
        <f t="shared" si="1"/>
        <v/>
      </c>
      <c r="M13" s="97" t="str">
        <f t="shared" si="2"/>
        <v/>
      </c>
      <c r="N13" s="37" t="str">
        <f t="shared" si="3"/>
        <v/>
      </c>
    </row>
    <row r="14" spans="1:14" ht="18.75" customHeight="1">
      <c r="A14" s="126"/>
      <c r="B14" s="19"/>
      <c r="C14" s="32"/>
      <c r="D14" s="32"/>
      <c r="E14" s="23"/>
      <c r="F14" s="32"/>
      <c r="G14" s="127"/>
      <c r="H14" s="19"/>
      <c r="I14" s="23"/>
      <c r="J14" s="37" t="str">
        <f t="shared" si="0"/>
        <v/>
      </c>
      <c r="K14" s="21"/>
      <c r="L14" s="37" t="str">
        <f t="shared" si="1"/>
        <v/>
      </c>
      <c r="M14" s="96" t="str">
        <f t="shared" si="2"/>
        <v/>
      </c>
      <c r="N14" s="37" t="str">
        <f t="shared" si="3"/>
        <v/>
      </c>
    </row>
    <row r="15" spans="1:14" ht="18.75" customHeight="1">
      <c r="A15" s="126"/>
      <c r="B15" s="19"/>
      <c r="C15" s="33"/>
      <c r="D15" s="33"/>
      <c r="E15" s="24"/>
      <c r="F15" s="33"/>
      <c r="G15" s="128"/>
      <c r="H15" s="20"/>
      <c r="I15" s="24"/>
      <c r="J15" s="37" t="str">
        <f t="shared" si="0"/>
        <v/>
      </c>
      <c r="K15" s="22"/>
      <c r="L15" s="37" t="str">
        <f t="shared" si="1"/>
        <v/>
      </c>
      <c r="M15" s="97" t="str">
        <f t="shared" si="2"/>
        <v/>
      </c>
      <c r="N15" s="37" t="str">
        <f t="shared" si="3"/>
        <v/>
      </c>
    </row>
    <row r="16" spans="1:14" ht="18.75" customHeight="1">
      <c r="A16" s="126"/>
      <c r="B16" s="19"/>
      <c r="C16" s="32"/>
      <c r="D16" s="32"/>
      <c r="E16" s="23"/>
      <c r="F16" s="32"/>
      <c r="G16" s="127"/>
      <c r="H16" s="19"/>
      <c r="I16" s="23"/>
      <c r="J16" s="37" t="str">
        <f t="shared" si="0"/>
        <v/>
      </c>
      <c r="K16" s="21"/>
      <c r="L16" s="37" t="str">
        <f t="shared" si="1"/>
        <v/>
      </c>
      <c r="M16" s="96" t="str">
        <f t="shared" si="2"/>
        <v/>
      </c>
      <c r="N16" s="37" t="str">
        <f t="shared" si="3"/>
        <v/>
      </c>
    </row>
    <row r="17" spans="1:14" ht="18.75" customHeight="1">
      <c r="A17" s="126"/>
      <c r="B17" s="19"/>
      <c r="C17" s="33"/>
      <c r="D17" s="33"/>
      <c r="E17" s="24"/>
      <c r="F17" s="33"/>
      <c r="G17" s="128"/>
      <c r="H17" s="20"/>
      <c r="I17" s="24"/>
      <c r="J17" s="37" t="str">
        <f t="shared" si="0"/>
        <v/>
      </c>
      <c r="K17" s="22"/>
      <c r="L17" s="37" t="str">
        <f t="shared" si="1"/>
        <v/>
      </c>
      <c r="M17" s="97" t="str">
        <f t="shared" si="2"/>
        <v/>
      </c>
      <c r="N17" s="37" t="str">
        <f t="shared" si="3"/>
        <v/>
      </c>
    </row>
    <row r="18" spans="1:14" ht="18.75" customHeight="1">
      <c r="A18" s="126"/>
      <c r="B18" s="19"/>
      <c r="C18" s="32"/>
      <c r="D18" s="32"/>
      <c r="E18" s="23"/>
      <c r="F18" s="32"/>
      <c r="G18" s="127"/>
      <c r="H18" s="19"/>
      <c r="I18" s="23"/>
      <c r="J18" s="37" t="str">
        <f t="shared" si="0"/>
        <v/>
      </c>
      <c r="K18" s="21"/>
      <c r="L18" s="37" t="str">
        <f t="shared" si="1"/>
        <v/>
      </c>
      <c r="M18" s="96" t="str">
        <f t="shared" si="2"/>
        <v/>
      </c>
      <c r="N18" s="37" t="str">
        <f t="shared" si="3"/>
        <v/>
      </c>
    </row>
    <row r="19" spans="1:14" ht="18.75" customHeight="1">
      <c r="A19" s="126"/>
      <c r="B19" s="19"/>
      <c r="C19" s="33"/>
      <c r="D19" s="33"/>
      <c r="E19" s="24"/>
      <c r="F19" s="33"/>
      <c r="G19" s="128"/>
      <c r="H19" s="20"/>
      <c r="I19" s="24"/>
      <c r="J19" s="37" t="str">
        <f t="shared" si="0"/>
        <v/>
      </c>
      <c r="K19" s="22"/>
      <c r="L19" s="37" t="str">
        <f t="shared" si="1"/>
        <v/>
      </c>
      <c r="M19" s="97" t="str">
        <f t="shared" si="2"/>
        <v/>
      </c>
      <c r="N19" s="37" t="str">
        <f t="shared" si="3"/>
        <v/>
      </c>
    </row>
    <row r="20" spans="1:14" ht="18.75" customHeight="1">
      <c r="A20" s="126"/>
      <c r="B20" s="19"/>
      <c r="C20" s="32"/>
      <c r="D20" s="32"/>
      <c r="E20" s="23"/>
      <c r="F20" s="32"/>
      <c r="G20" s="127"/>
      <c r="H20" s="19"/>
      <c r="I20" s="23"/>
      <c r="J20" s="37" t="str">
        <f t="shared" si="0"/>
        <v/>
      </c>
      <c r="K20" s="21"/>
      <c r="L20" s="37" t="str">
        <f t="shared" si="1"/>
        <v/>
      </c>
      <c r="M20" s="96" t="str">
        <f t="shared" si="2"/>
        <v/>
      </c>
      <c r="N20" s="37" t="str">
        <f t="shared" si="3"/>
        <v/>
      </c>
    </row>
    <row r="21" spans="1:14" ht="18.75" customHeight="1">
      <c r="A21" s="126"/>
      <c r="B21" s="20"/>
      <c r="C21" s="33"/>
      <c r="D21" s="33"/>
      <c r="E21" s="24"/>
      <c r="F21" s="33"/>
      <c r="G21" s="128"/>
      <c r="H21" s="20"/>
      <c r="I21" s="24"/>
      <c r="J21" s="37" t="str">
        <f t="shared" si="0"/>
        <v/>
      </c>
      <c r="K21" s="22"/>
      <c r="L21" s="37" t="str">
        <f t="shared" si="1"/>
        <v/>
      </c>
      <c r="M21" s="97" t="str">
        <f t="shared" si="2"/>
        <v/>
      </c>
      <c r="N21" s="37" t="str">
        <f t="shared" si="3"/>
        <v/>
      </c>
    </row>
    <row r="22" spans="1:14" ht="18.75" customHeight="1">
      <c r="A22" s="126"/>
      <c r="B22" s="19"/>
      <c r="C22" s="32"/>
      <c r="D22" s="95"/>
      <c r="E22" s="23"/>
      <c r="F22" s="32"/>
      <c r="G22" s="127"/>
      <c r="H22" s="19"/>
      <c r="I22" s="23"/>
      <c r="J22" s="37" t="str">
        <f t="shared" si="0"/>
        <v/>
      </c>
      <c r="K22" s="21"/>
      <c r="L22" s="37" t="str">
        <f t="shared" si="1"/>
        <v/>
      </c>
      <c r="M22" s="96" t="str">
        <f t="shared" si="2"/>
        <v/>
      </c>
      <c r="N22" s="37" t="str">
        <f t="shared" si="3"/>
        <v/>
      </c>
    </row>
    <row r="23" spans="1:14" ht="18.75" customHeight="1">
      <c r="A23" s="126"/>
      <c r="B23" s="20"/>
      <c r="C23" s="33"/>
      <c r="D23" s="33"/>
      <c r="E23" s="24"/>
      <c r="F23" s="33"/>
      <c r="G23" s="128"/>
      <c r="H23" s="20"/>
      <c r="I23" s="24"/>
      <c r="J23" s="37" t="str">
        <f t="shared" si="0"/>
        <v/>
      </c>
      <c r="K23" s="22"/>
      <c r="L23" s="37" t="str">
        <f t="shared" si="1"/>
        <v/>
      </c>
      <c r="M23" s="97" t="str">
        <f t="shared" si="2"/>
        <v/>
      </c>
      <c r="N23" s="37" t="str">
        <f t="shared" si="3"/>
        <v/>
      </c>
    </row>
    <row r="24" spans="1:14" ht="18.75" customHeight="1">
      <c r="A24" s="126"/>
      <c r="B24" s="19"/>
      <c r="C24" s="32"/>
      <c r="D24" s="95"/>
      <c r="E24" s="23"/>
      <c r="F24" s="32"/>
      <c r="G24" s="127"/>
      <c r="H24" s="19"/>
      <c r="I24" s="23"/>
      <c r="J24" s="37" t="str">
        <f t="shared" si="0"/>
        <v/>
      </c>
      <c r="K24" s="21"/>
      <c r="L24" s="37" t="str">
        <f t="shared" si="1"/>
        <v/>
      </c>
      <c r="M24" s="96" t="str">
        <f t="shared" si="2"/>
        <v/>
      </c>
      <c r="N24" s="37" t="str">
        <f t="shared" si="3"/>
        <v/>
      </c>
    </row>
    <row r="25" spans="1:14" ht="18.75" customHeight="1">
      <c r="A25" s="126"/>
      <c r="B25" s="20"/>
      <c r="C25" s="33"/>
      <c r="D25" s="33"/>
      <c r="E25" s="24"/>
      <c r="F25" s="33"/>
      <c r="G25" s="128"/>
      <c r="H25" s="20"/>
      <c r="I25" s="24"/>
      <c r="J25" s="37" t="str">
        <f t="shared" si="0"/>
        <v/>
      </c>
      <c r="K25" s="22"/>
      <c r="L25" s="37" t="str">
        <f t="shared" si="1"/>
        <v/>
      </c>
      <c r="M25" s="97" t="str">
        <f t="shared" si="2"/>
        <v/>
      </c>
      <c r="N25" s="37" t="str">
        <f t="shared" si="3"/>
        <v/>
      </c>
    </row>
    <row r="26" spans="1:14" ht="18.75" customHeight="1">
      <c r="A26" s="126"/>
      <c r="B26" s="19"/>
      <c r="C26" s="32"/>
      <c r="D26" s="95"/>
      <c r="E26" s="23"/>
      <c r="F26" s="32"/>
      <c r="G26" s="127"/>
      <c r="H26" s="19"/>
      <c r="I26" s="23"/>
      <c r="J26" s="37" t="str">
        <f t="shared" si="0"/>
        <v/>
      </c>
      <c r="K26" s="21"/>
      <c r="L26" s="37" t="str">
        <f t="shared" si="1"/>
        <v/>
      </c>
      <c r="M26" s="96" t="str">
        <f t="shared" si="2"/>
        <v/>
      </c>
      <c r="N26" s="37" t="str">
        <f t="shared" si="3"/>
        <v/>
      </c>
    </row>
    <row r="27" spans="1:14" ht="18.75" customHeight="1">
      <c r="A27" s="126"/>
      <c r="B27" s="20"/>
      <c r="C27" s="33"/>
      <c r="D27" s="33"/>
      <c r="E27" s="24"/>
      <c r="F27" s="33"/>
      <c r="G27" s="128"/>
      <c r="H27" s="20"/>
      <c r="I27" s="24"/>
      <c r="J27" s="37" t="str">
        <f t="shared" si="0"/>
        <v/>
      </c>
      <c r="K27" s="22"/>
      <c r="L27" s="37" t="str">
        <f t="shared" si="1"/>
        <v/>
      </c>
      <c r="M27" s="97" t="str">
        <f t="shared" si="2"/>
        <v/>
      </c>
      <c r="N27" s="37" t="str">
        <f t="shared" si="3"/>
        <v/>
      </c>
    </row>
    <row r="28" spans="1:14" ht="18.75" customHeight="1">
      <c r="A28" s="126"/>
      <c r="B28" s="19"/>
      <c r="C28" s="32" t="str">
        <f t="shared" ref="C28:C74" si="4">IF(B28="","",(MONTH(B28)))</f>
        <v/>
      </c>
      <c r="D28" s="95" t="str">
        <f t="shared" ref="D28:D74" si="5">IF(C28="","",IF(C28=1,"JAN",IF(C28=2,"FEV",IF(C28=3,"MAR",IF(C28=4,"ABR",IF(C28=5,"MAI",IF(C28=6,"JUN",IF(C28=7,"JUL",IF(C28=8,"AGO",IF(C28=9,"SET",IF(C28=10,"OUT",IF(C28=11,"NOV",IF(C28=12,"DEZ","ERRO")))))))))))))</f>
        <v/>
      </c>
      <c r="E28" s="23"/>
      <c r="F28" s="32" t="str">
        <f>IF(E28="","",VLOOKUP(E28,'Cadastro de Produtos'!$C$5:$E$204,2,0))</f>
        <v/>
      </c>
      <c r="G28" s="127"/>
      <c r="H28" s="19"/>
      <c r="I28" s="23"/>
      <c r="J28" s="37" t="str">
        <f t="shared" si="0"/>
        <v/>
      </c>
      <c r="K28" s="21"/>
      <c r="L28" s="37" t="str">
        <f t="shared" si="1"/>
        <v/>
      </c>
      <c r="M28" s="96" t="str">
        <f t="shared" si="2"/>
        <v/>
      </c>
      <c r="N28" s="37" t="str">
        <f t="shared" si="3"/>
        <v/>
      </c>
    </row>
    <row r="29" spans="1:14" ht="18.75" customHeight="1">
      <c r="A29" s="126"/>
      <c r="B29" s="20"/>
      <c r="C29" s="33" t="str">
        <f t="shared" si="4"/>
        <v/>
      </c>
      <c r="D29" s="33" t="str">
        <f t="shared" si="5"/>
        <v/>
      </c>
      <c r="E29" s="24"/>
      <c r="F29" s="33" t="str">
        <f>IF(E29="","",VLOOKUP(E29,'Cadastro de Produtos'!$C$5:$E$204,2,0))</f>
        <v/>
      </c>
      <c r="G29" s="128"/>
      <c r="H29" s="20"/>
      <c r="I29" s="24"/>
      <c r="J29" s="37" t="str">
        <f t="shared" si="0"/>
        <v/>
      </c>
      <c r="K29" s="22"/>
      <c r="L29" s="37" t="str">
        <f t="shared" si="1"/>
        <v/>
      </c>
      <c r="M29" s="97" t="str">
        <f t="shared" si="2"/>
        <v/>
      </c>
      <c r="N29" s="37" t="str">
        <f t="shared" si="3"/>
        <v/>
      </c>
    </row>
    <row r="30" spans="1:14" ht="18.75" customHeight="1">
      <c r="A30" s="126"/>
      <c r="B30" s="19"/>
      <c r="C30" s="32" t="str">
        <f t="shared" si="4"/>
        <v/>
      </c>
      <c r="D30" s="95" t="str">
        <f t="shared" si="5"/>
        <v/>
      </c>
      <c r="E30" s="23"/>
      <c r="F30" s="32" t="str">
        <f>IF(E30="","",VLOOKUP(E30,'Cadastro de Produtos'!$C$5:$E$204,2,0))</f>
        <v/>
      </c>
      <c r="G30" s="127"/>
      <c r="H30" s="19"/>
      <c r="I30" s="23"/>
      <c r="J30" s="37" t="str">
        <f t="shared" si="0"/>
        <v/>
      </c>
      <c r="K30" s="21"/>
      <c r="L30" s="37" t="str">
        <f t="shared" si="1"/>
        <v/>
      </c>
      <c r="M30" s="96" t="str">
        <f t="shared" si="2"/>
        <v/>
      </c>
      <c r="N30" s="37" t="str">
        <f t="shared" si="3"/>
        <v/>
      </c>
    </row>
    <row r="31" spans="1:14" ht="18.75" customHeight="1">
      <c r="A31" s="126"/>
      <c r="B31" s="20"/>
      <c r="C31" s="33" t="str">
        <f t="shared" si="4"/>
        <v/>
      </c>
      <c r="D31" s="33" t="str">
        <f t="shared" si="5"/>
        <v/>
      </c>
      <c r="E31" s="24"/>
      <c r="F31" s="33" t="str">
        <f>IF(E31="","",VLOOKUP(E31,'Cadastro de Produtos'!$C$5:$E$204,2,0))</f>
        <v/>
      </c>
      <c r="G31" s="128"/>
      <c r="H31" s="20"/>
      <c r="I31" s="24"/>
      <c r="J31" s="37" t="str">
        <f t="shared" si="0"/>
        <v/>
      </c>
      <c r="K31" s="22"/>
      <c r="L31" s="37" t="str">
        <f t="shared" si="1"/>
        <v/>
      </c>
      <c r="M31" s="97" t="str">
        <f t="shared" si="2"/>
        <v/>
      </c>
      <c r="N31" s="37" t="str">
        <f t="shared" si="3"/>
        <v/>
      </c>
    </row>
    <row r="32" spans="1:14" ht="18.75" customHeight="1">
      <c r="A32" s="126"/>
      <c r="B32" s="19"/>
      <c r="C32" s="32" t="str">
        <f t="shared" si="4"/>
        <v/>
      </c>
      <c r="D32" s="95" t="str">
        <f t="shared" si="5"/>
        <v/>
      </c>
      <c r="E32" s="23"/>
      <c r="F32" s="32" t="str">
        <f>IF(E32="","",VLOOKUP(E32,'Cadastro de Produtos'!$C$5:$E$204,2,0))</f>
        <v/>
      </c>
      <c r="G32" s="127"/>
      <c r="H32" s="19"/>
      <c r="I32" s="23"/>
      <c r="J32" s="37" t="str">
        <f t="shared" si="0"/>
        <v/>
      </c>
      <c r="K32" s="21"/>
      <c r="L32" s="37" t="str">
        <f t="shared" si="1"/>
        <v/>
      </c>
      <c r="M32" s="96" t="str">
        <f t="shared" si="2"/>
        <v/>
      </c>
      <c r="N32" s="37" t="str">
        <f t="shared" si="3"/>
        <v/>
      </c>
    </row>
    <row r="33" spans="1:14" ht="18.75" customHeight="1">
      <c r="A33" s="126"/>
      <c r="B33" s="20"/>
      <c r="C33" s="33" t="str">
        <f t="shared" si="4"/>
        <v/>
      </c>
      <c r="D33" s="33" t="str">
        <f t="shared" si="5"/>
        <v/>
      </c>
      <c r="E33" s="24"/>
      <c r="F33" s="33" t="str">
        <f>IF(E33="","",VLOOKUP(E33,'Cadastro de Produtos'!$C$5:$E$204,2,0))</f>
        <v/>
      </c>
      <c r="G33" s="128"/>
      <c r="H33" s="20"/>
      <c r="I33" s="24"/>
      <c r="J33" s="37" t="str">
        <f t="shared" si="0"/>
        <v/>
      </c>
      <c r="K33" s="22"/>
      <c r="L33" s="37" t="str">
        <f t="shared" si="1"/>
        <v/>
      </c>
      <c r="M33" s="97" t="str">
        <f t="shared" si="2"/>
        <v/>
      </c>
      <c r="N33" s="37" t="str">
        <f t="shared" si="3"/>
        <v/>
      </c>
    </row>
    <row r="34" spans="1:14" ht="18.75" customHeight="1">
      <c r="A34" s="126"/>
      <c r="B34" s="19"/>
      <c r="C34" s="32" t="str">
        <f t="shared" si="4"/>
        <v/>
      </c>
      <c r="D34" s="95" t="str">
        <f t="shared" si="5"/>
        <v/>
      </c>
      <c r="E34" s="23"/>
      <c r="F34" s="32" t="str">
        <f>IF(E34="","",VLOOKUP(E34,'Cadastro de Produtos'!$C$5:$E$204,2,0))</f>
        <v/>
      </c>
      <c r="G34" s="127"/>
      <c r="H34" s="19"/>
      <c r="I34" s="23"/>
      <c r="J34" s="37" t="str">
        <f t="shared" si="0"/>
        <v/>
      </c>
      <c r="K34" s="21"/>
      <c r="L34" s="37" t="str">
        <f t="shared" si="1"/>
        <v/>
      </c>
      <c r="M34" s="96" t="str">
        <f t="shared" si="2"/>
        <v/>
      </c>
      <c r="N34" s="37" t="str">
        <f t="shared" si="3"/>
        <v/>
      </c>
    </row>
    <row r="35" spans="1:14" ht="18.75" customHeight="1">
      <c r="A35" s="126"/>
      <c r="B35" s="20"/>
      <c r="C35" s="33" t="str">
        <f t="shared" si="4"/>
        <v/>
      </c>
      <c r="D35" s="33" t="str">
        <f t="shared" si="5"/>
        <v/>
      </c>
      <c r="E35" s="24"/>
      <c r="F35" s="33" t="str">
        <f>IF(E35="","",VLOOKUP(E35,'Cadastro de Produtos'!$C$5:$E$204,2,0))</f>
        <v/>
      </c>
      <c r="G35" s="128"/>
      <c r="H35" s="20"/>
      <c r="I35" s="24"/>
      <c r="J35" s="37" t="str">
        <f t="shared" si="0"/>
        <v/>
      </c>
      <c r="K35" s="22"/>
      <c r="L35" s="37" t="str">
        <f t="shared" si="1"/>
        <v/>
      </c>
      <c r="M35" s="97" t="str">
        <f t="shared" si="2"/>
        <v/>
      </c>
      <c r="N35" s="37" t="str">
        <f t="shared" si="3"/>
        <v/>
      </c>
    </row>
    <row r="36" spans="1:14" ht="18.75" customHeight="1">
      <c r="A36" s="126"/>
      <c r="B36" s="19"/>
      <c r="C36" s="32" t="str">
        <f t="shared" si="4"/>
        <v/>
      </c>
      <c r="D36" s="95" t="str">
        <f t="shared" si="5"/>
        <v/>
      </c>
      <c r="E36" s="23"/>
      <c r="F36" s="32" t="str">
        <f>IF(E36="","",VLOOKUP(E36,'Cadastro de Produtos'!$C$5:$E$204,2,0))</f>
        <v/>
      </c>
      <c r="G36" s="127"/>
      <c r="H36" s="19"/>
      <c r="I36" s="23"/>
      <c r="J36" s="37" t="str">
        <f t="shared" si="0"/>
        <v/>
      </c>
      <c r="K36" s="21"/>
      <c r="L36" s="37" t="str">
        <f t="shared" si="1"/>
        <v/>
      </c>
      <c r="M36" s="96" t="str">
        <f t="shared" si="2"/>
        <v/>
      </c>
      <c r="N36" s="37" t="str">
        <f t="shared" si="3"/>
        <v/>
      </c>
    </row>
    <row r="37" spans="1:14" ht="18.75" customHeight="1">
      <c r="A37" s="126"/>
      <c r="B37" s="20"/>
      <c r="C37" s="33" t="str">
        <f t="shared" si="4"/>
        <v/>
      </c>
      <c r="D37" s="33" t="str">
        <f t="shared" si="5"/>
        <v/>
      </c>
      <c r="E37" s="24"/>
      <c r="F37" s="33" t="str">
        <f>IF(E37="","",VLOOKUP(E37,'Cadastro de Produtos'!$C$5:$E$204,2,0))</f>
        <v/>
      </c>
      <c r="G37" s="128"/>
      <c r="H37" s="20"/>
      <c r="I37" s="24"/>
      <c r="J37" s="37" t="str">
        <f t="shared" si="0"/>
        <v/>
      </c>
      <c r="K37" s="22"/>
      <c r="L37" s="37" t="str">
        <f t="shared" si="1"/>
        <v/>
      </c>
      <c r="M37" s="97" t="str">
        <f t="shared" si="2"/>
        <v/>
      </c>
      <c r="N37" s="37" t="str">
        <f t="shared" si="3"/>
        <v/>
      </c>
    </row>
    <row r="38" spans="1:14" ht="18.75" customHeight="1">
      <c r="A38" s="126"/>
      <c r="B38" s="19"/>
      <c r="C38" s="32" t="str">
        <f t="shared" si="4"/>
        <v/>
      </c>
      <c r="D38" s="95" t="str">
        <f t="shared" si="5"/>
        <v/>
      </c>
      <c r="E38" s="23"/>
      <c r="F38" s="32" t="str">
        <f>IF(E38="","",VLOOKUP(E38,'Cadastro de Produtos'!$C$5:$E$204,2,0))</f>
        <v/>
      </c>
      <c r="G38" s="127"/>
      <c r="H38" s="19"/>
      <c r="I38" s="23"/>
      <c r="J38" s="37" t="str">
        <f>IF(I38="","",G38*I38)</f>
        <v/>
      </c>
      <c r="K38" s="21"/>
      <c r="L38" s="37" t="str">
        <f t="shared" si="1"/>
        <v/>
      </c>
      <c r="M38" s="96" t="str">
        <f>IF(I38-K38=0,"",I38-K38)</f>
        <v/>
      </c>
      <c r="N38" s="37" t="str">
        <f t="shared" si="3"/>
        <v/>
      </c>
    </row>
    <row r="39" spans="1:14" ht="18.75" customHeight="1">
      <c r="A39" s="126"/>
      <c r="B39" s="20"/>
      <c r="C39" s="33" t="str">
        <f t="shared" si="4"/>
        <v/>
      </c>
      <c r="D39" s="33" t="str">
        <f t="shared" si="5"/>
        <v/>
      </c>
      <c r="E39" s="24"/>
      <c r="F39" s="33" t="str">
        <f>IF(E39="","",VLOOKUP(E39,'Cadastro de Produtos'!$C$5:$E$204,2,0))</f>
        <v/>
      </c>
      <c r="G39" s="128"/>
      <c r="H39" s="20"/>
      <c r="I39" s="24"/>
      <c r="J39" s="37" t="str">
        <f>IF(I39="","",G39*I39)</f>
        <v/>
      </c>
      <c r="K39" s="22"/>
      <c r="L39" s="37" t="str">
        <f t="shared" si="1"/>
        <v/>
      </c>
      <c r="M39" s="97" t="str">
        <f>IF(I39-K39=0,"",I39-K39)</f>
        <v/>
      </c>
      <c r="N39" s="37" t="str">
        <f t="shared" si="3"/>
        <v/>
      </c>
    </row>
    <row r="40" spans="1:14" ht="18.75" customHeight="1">
      <c r="A40" s="126"/>
      <c r="B40" s="19"/>
      <c r="C40" s="32" t="str">
        <f t="shared" si="4"/>
        <v/>
      </c>
      <c r="D40" s="95" t="str">
        <f t="shared" si="5"/>
        <v/>
      </c>
      <c r="E40" s="23"/>
      <c r="F40" s="32" t="str">
        <f>IF(E40="","",VLOOKUP(E40,'Cadastro de Produtos'!$C$5:$E$204,2,0))</f>
        <v/>
      </c>
      <c r="G40" s="127"/>
      <c r="H40" s="19"/>
      <c r="I40" s="23"/>
      <c r="J40" s="37" t="str">
        <f t="shared" si="0"/>
        <v/>
      </c>
      <c r="K40" s="21"/>
      <c r="L40" s="37" t="str">
        <f t="shared" si="1"/>
        <v/>
      </c>
      <c r="M40" s="96" t="str">
        <f t="shared" si="2"/>
        <v/>
      </c>
      <c r="N40" s="37" t="str">
        <f t="shared" si="3"/>
        <v/>
      </c>
    </row>
    <row r="41" spans="1:14" ht="18.75" customHeight="1">
      <c r="A41" s="126"/>
      <c r="B41" s="20"/>
      <c r="C41" s="33" t="str">
        <f t="shared" si="4"/>
        <v/>
      </c>
      <c r="D41" s="33" t="str">
        <f t="shared" si="5"/>
        <v/>
      </c>
      <c r="E41" s="24"/>
      <c r="F41" s="33" t="str">
        <f>IF(E41="","",VLOOKUP(E41,'Cadastro de Produtos'!$C$5:$E$204,2,0))</f>
        <v/>
      </c>
      <c r="G41" s="128"/>
      <c r="H41" s="20"/>
      <c r="I41" s="24"/>
      <c r="J41" s="37" t="str">
        <f t="shared" si="0"/>
        <v/>
      </c>
      <c r="K41" s="22"/>
      <c r="L41" s="37" t="str">
        <f t="shared" si="1"/>
        <v/>
      </c>
      <c r="M41" s="97" t="str">
        <f t="shared" si="2"/>
        <v/>
      </c>
      <c r="N41" s="37" t="str">
        <f t="shared" si="3"/>
        <v/>
      </c>
    </row>
    <row r="42" spans="1:14" ht="18.75" customHeight="1">
      <c r="A42" s="126"/>
      <c r="B42" s="19"/>
      <c r="C42" s="32" t="str">
        <f t="shared" si="4"/>
        <v/>
      </c>
      <c r="D42" s="95" t="str">
        <f t="shared" si="5"/>
        <v/>
      </c>
      <c r="E42" s="23"/>
      <c r="F42" s="32" t="str">
        <f>IF(E42="","",VLOOKUP(E42,'Cadastro de Produtos'!$C$5:$E$204,2,0))</f>
        <v/>
      </c>
      <c r="G42" s="127"/>
      <c r="H42" s="19"/>
      <c r="I42" s="23"/>
      <c r="J42" s="37" t="str">
        <f t="shared" ref="J42:J73" si="6">IF(I42="","",G42*I42)</f>
        <v/>
      </c>
      <c r="K42" s="21"/>
      <c r="L42" s="37" t="str">
        <f t="shared" si="1"/>
        <v/>
      </c>
      <c r="M42" s="96" t="str">
        <f t="shared" ref="M42:M73" si="7">IF(I42-K42=0,"",I42-K42)</f>
        <v/>
      </c>
      <c r="N42" s="37" t="str">
        <f t="shared" ref="N42:N73" si="8">IF(M42="","",M42*G42)</f>
        <v/>
      </c>
    </row>
    <row r="43" spans="1:14" ht="18.75" customHeight="1">
      <c r="A43" s="126"/>
      <c r="B43" s="20"/>
      <c r="C43" s="33" t="str">
        <f t="shared" si="4"/>
        <v/>
      </c>
      <c r="D43" s="33" t="str">
        <f t="shared" si="5"/>
        <v/>
      </c>
      <c r="E43" s="24"/>
      <c r="F43" s="33" t="str">
        <f>IF(E43="","",VLOOKUP(E43,'Cadastro de Produtos'!$C$5:$E$204,2,0))</f>
        <v/>
      </c>
      <c r="G43" s="128"/>
      <c r="H43" s="20"/>
      <c r="I43" s="24"/>
      <c r="J43" s="37" t="str">
        <f t="shared" si="6"/>
        <v/>
      </c>
      <c r="K43" s="22"/>
      <c r="L43" s="37" t="str">
        <f t="shared" si="1"/>
        <v/>
      </c>
      <c r="M43" s="97" t="str">
        <f t="shared" si="7"/>
        <v/>
      </c>
      <c r="N43" s="37" t="str">
        <f t="shared" si="8"/>
        <v/>
      </c>
    </row>
    <row r="44" spans="1:14" ht="18.75" customHeight="1">
      <c r="A44" s="126"/>
      <c r="B44" s="19"/>
      <c r="C44" s="32" t="str">
        <f t="shared" si="4"/>
        <v/>
      </c>
      <c r="D44" s="95" t="str">
        <f t="shared" si="5"/>
        <v/>
      </c>
      <c r="E44" s="23"/>
      <c r="F44" s="32" t="str">
        <f>IF(E44="","",VLOOKUP(E44,'Cadastro de Produtos'!$C$5:$E$204,2,0))</f>
        <v/>
      </c>
      <c r="G44" s="127"/>
      <c r="H44" s="19"/>
      <c r="I44" s="23"/>
      <c r="J44" s="37" t="str">
        <f t="shared" si="6"/>
        <v/>
      </c>
      <c r="K44" s="21"/>
      <c r="L44" s="37" t="str">
        <f t="shared" si="1"/>
        <v/>
      </c>
      <c r="M44" s="96" t="str">
        <f t="shared" si="7"/>
        <v/>
      </c>
      <c r="N44" s="37" t="str">
        <f t="shared" si="8"/>
        <v/>
      </c>
    </row>
    <row r="45" spans="1:14" ht="18.75" customHeight="1">
      <c r="A45" s="126"/>
      <c r="B45" s="20"/>
      <c r="C45" s="33" t="str">
        <f t="shared" si="4"/>
        <v/>
      </c>
      <c r="D45" s="33" t="str">
        <f t="shared" si="5"/>
        <v/>
      </c>
      <c r="E45" s="24"/>
      <c r="F45" s="33" t="str">
        <f>IF(E45="","",VLOOKUP(E45,'Cadastro de Produtos'!$C$5:$E$204,2,0))</f>
        <v/>
      </c>
      <c r="G45" s="128"/>
      <c r="H45" s="20"/>
      <c r="I45" s="24"/>
      <c r="J45" s="37" t="str">
        <f t="shared" si="6"/>
        <v/>
      </c>
      <c r="K45" s="22"/>
      <c r="L45" s="37" t="str">
        <f t="shared" si="1"/>
        <v/>
      </c>
      <c r="M45" s="97" t="str">
        <f t="shared" si="7"/>
        <v/>
      </c>
      <c r="N45" s="37" t="str">
        <f t="shared" si="8"/>
        <v/>
      </c>
    </row>
    <row r="46" spans="1:14" ht="18.75" customHeight="1">
      <c r="A46" s="126"/>
      <c r="B46" s="19"/>
      <c r="C46" s="32" t="str">
        <f t="shared" si="4"/>
        <v/>
      </c>
      <c r="D46" s="95" t="str">
        <f t="shared" si="5"/>
        <v/>
      </c>
      <c r="E46" s="23"/>
      <c r="F46" s="32" t="str">
        <f>IF(E46="","",VLOOKUP(E46,'Cadastro de Produtos'!$C$5:$E$204,2,0))</f>
        <v/>
      </c>
      <c r="G46" s="127"/>
      <c r="H46" s="19"/>
      <c r="I46" s="23"/>
      <c r="J46" s="37" t="str">
        <f t="shared" si="6"/>
        <v/>
      </c>
      <c r="K46" s="21"/>
      <c r="L46" s="37" t="str">
        <f t="shared" si="1"/>
        <v/>
      </c>
      <c r="M46" s="96" t="str">
        <f t="shared" si="7"/>
        <v/>
      </c>
      <c r="N46" s="37" t="str">
        <f t="shared" si="8"/>
        <v/>
      </c>
    </row>
    <row r="47" spans="1:14" ht="18.75" customHeight="1">
      <c r="A47" s="126"/>
      <c r="B47" s="20"/>
      <c r="C47" s="33" t="str">
        <f t="shared" si="4"/>
        <v/>
      </c>
      <c r="D47" s="33" t="str">
        <f t="shared" si="5"/>
        <v/>
      </c>
      <c r="E47" s="24"/>
      <c r="F47" s="33" t="str">
        <f>IF(E47="","",VLOOKUP(E47,'Cadastro de Produtos'!$C$5:$E$204,2,0))</f>
        <v/>
      </c>
      <c r="G47" s="128"/>
      <c r="H47" s="20"/>
      <c r="I47" s="24"/>
      <c r="J47" s="37" t="str">
        <f t="shared" si="6"/>
        <v/>
      </c>
      <c r="K47" s="22"/>
      <c r="L47" s="37" t="str">
        <f t="shared" si="1"/>
        <v/>
      </c>
      <c r="M47" s="97" t="str">
        <f t="shared" si="7"/>
        <v/>
      </c>
      <c r="N47" s="37" t="str">
        <f t="shared" si="8"/>
        <v/>
      </c>
    </row>
    <row r="48" spans="1:14" ht="18.75" customHeight="1">
      <c r="A48" s="126"/>
      <c r="B48" s="19"/>
      <c r="C48" s="32" t="str">
        <f t="shared" si="4"/>
        <v/>
      </c>
      <c r="D48" s="95" t="str">
        <f t="shared" si="5"/>
        <v/>
      </c>
      <c r="E48" s="23"/>
      <c r="F48" s="32" t="str">
        <f>IF(E48="","",VLOOKUP(E48,'Cadastro de Produtos'!$C$5:$E$204,2,0))</f>
        <v/>
      </c>
      <c r="G48" s="127"/>
      <c r="H48" s="19"/>
      <c r="I48" s="23"/>
      <c r="J48" s="37" t="str">
        <f t="shared" si="6"/>
        <v/>
      </c>
      <c r="K48" s="21"/>
      <c r="L48" s="37" t="str">
        <f t="shared" si="1"/>
        <v/>
      </c>
      <c r="M48" s="96" t="str">
        <f t="shared" si="7"/>
        <v/>
      </c>
      <c r="N48" s="37" t="str">
        <f t="shared" si="8"/>
        <v/>
      </c>
    </row>
    <row r="49" spans="1:14" ht="18.75" customHeight="1">
      <c r="A49" s="126"/>
      <c r="B49" s="20"/>
      <c r="C49" s="33" t="str">
        <f t="shared" si="4"/>
        <v/>
      </c>
      <c r="D49" s="33" t="str">
        <f t="shared" si="5"/>
        <v/>
      </c>
      <c r="E49" s="24"/>
      <c r="F49" s="33" t="str">
        <f>IF(E49="","",VLOOKUP(E49,'Cadastro de Produtos'!$C$5:$E$204,2,0))</f>
        <v/>
      </c>
      <c r="G49" s="128"/>
      <c r="H49" s="20"/>
      <c r="I49" s="24"/>
      <c r="J49" s="37" t="str">
        <f t="shared" si="6"/>
        <v/>
      </c>
      <c r="K49" s="22"/>
      <c r="L49" s="37" t="str">
        <f t="shared" si="1"/>
        <v/>
      </c>
      <c r="M49" s="97" t="str">
        <f t="shared" si="7"/>
        <v/>
      </c>
      <c r="N49" s="37" t="str">
        <f t="shared" si="8"/>
        <v/>
      </c>
    </row>
    <row r="50" spans="1:14" ht="18.75" customHeight="1">
      <c r="A50" s="126"/>
      <c r="B50" s="19"/>
      <c r="C50" s="32" t="str">
        <f t="shared" si="4"/>
        <v/>
      </c>
      <c r="D50" s="95" t="str">
        <f t="shared" si="5"/>
        <v/>
      </c>
      <c r="E50" s="23"/>
      <c r="F50" s="32" t="str">
        <f>IF(E50="","",VLOOKUP(E50,'Cadastro de Produtos'!$C$5:$E$204,2,0))</f>
        <v/>
      </c>
      <c r="G50" s="127"/>
      <c r="H50" s="19"/>
      <c r="I50" s="23"/>
      <c r="J50" s="37" t="str">
        <f t="shared" si="6"/>
        <v/>
      </c>
      <c r="K50" s="21"/>
      <c r="L50" s="37" t="str">
        <f t="shared" si="1"/>
        <v/>
      </c>
      <c r="M50" s="96" t="str">
        <f t="shared" si="7"/>
        <v/>
      </c>
      <c r="N50" s="37" t="str">
        <f t="shared" si="8"/>
        <v/>
      </c>
    </row>
    <row r="51" spans="1:14" ht="18.75" customHeight="1">
      <c r="A51" s="126"/>
      <c r="B51" s="20"/>
      <c r="C51" s="33" t="str">
        <f t="shared" si="4"/>
        <v/>
      </c>
      <c r="D51" s="33" t="str">
        <f t="shared" si="5"/>
        <v/>
      </c>
      <c r="E51" s="24"/>
      <c r="F51" s="33" t="str">
        <f>IF(E51="","",VLOOKUP(E51,'Cadastro de Produtos'!$C$5:$E$204,2,0))</f>
        <v/>
      </c>
      <c r="G51" s="128"/>
      <c r="H51" s="20"/>
      <c r="I51" s="24"/>
      <c r="J51" s="37" t="str">
        <f t="shared" si="6"/>
        <v/>
      </c>
      <c r="K51" s="22"/>
      <c r="L51" s="37" t="str">
        <f t="shared" si="1"/>
        <v/>
      </c>
      <c r="M51" s="97" t="str">
        <f t="shared" si="7"/>
        <v/>
      </c>
      <c r="N51" s="37" t="str">
        <f t="shared" si="8"/>
        <v/>
      </c>
    </row>
    <row r="52" spans="1:14" ht="18.75" customHeight="1">
      <c r="A52" s="126"/>
      <c r="B52" s="19"/>
      <c r="C52" s="32" t="str">
        <f t="shared" si="4"/>
        <v/>
      </c>
      <c r="D52" s="95" t="str">
        <f t="shared" si="5"/>
        <v/>
      </c>
      <c r="E52" s="23"/>
      <c r="F52" s="32" t="str">
        <f>IF(E52="","",VLOOKUP(E52,'Cadastro de Produtos'!$C$5:$E$204,2,0))</f>
        <v/>
      </c>
      <c r="G52" s="127"/>
      <c r="H52" s="19"/>
      <c r="I52" s="23"/>
      <c r="J52" s="37" t="str">
        <f t="shared" si="6"/>
        <v/>
      </c>
      <c r="K52" s="21"/>
      <c r="L52" s="37" t="str">
        <f t="shared" si="1"/>
        <v/>
      </c>
      <c r="M52" s="96" t="str">
        <f t="shared" si="7"/>
        <v/>
      </c>
      <c r="N52" s="37" t="str">
        <f t="shared" si="8"/>
        <v/>
      </c>
    </row>
    <row r="53" spans="1:14" ht="18.75" customHeight="1">
      <c r="A53" s="126"/>
      <c r="B53" s="20"/>
      <c r="C53" s="33" t="str">
        <f t="shared" si="4"/>
        <v/>
      </c>
      <c r="D53" s="33" t="str">
        <f t="shared" si="5"/>
        <v/>
      </c>
      <c r="E53" s="24"/>
      <c r="F53" s="33" t="str">
        <f>IF(E53="","",VLOOKUP(E53,'Cadastro de Produtos'!$C$5:$E$204,2,0))</f>
        <v/>
      </c>
      <c r="G53" s="128"/>
      <c r="H53" s="20"/>
      <c r="I53" s="24"/>
      <c r="J53" s="37" t="str">
        <f t="shared" si="6"/>
        <v/>
      </c>
      <c r="K53" s="22"/>
      <c r="L53" s="37" t="str">
        <f t="shared" si="1"/>
        <v/>
      </c>
      <c r="M53" s="97" t="str">
        <f t="shared" si="7"/>
        <v/>
      </c>
      <c r="N53" s="37" t="str">
        <f t="shared" si="8"/>
        <v/>
      </c>
    </row>
    <row r="54" spans="1:14" ht="18.75" customHeight="1">
      <c r="A54" s="126"/>
      <c r="B54" s="19"/>
      <c r="C54" s="32" t="str">
        <f t="shared" si="4"/>
        <v/>
      </c>
      <c r="D54" s="95" t="str">
        <f t="shared" si="5"/>
        <v/>
      </c>
      <c r="E54" s="23"/>
      <c r="F54" s="32" t="str">
        <f>IF(E54="","",VLOOKUP(E54,'Cadastro de Produtos'!$C$5:$E$204,2,0))</f>
        <v/>
      </c>
      <c r="G54" s="127"/>
      <c r="H54" s="19"/>
      <c r="I54" s="23"/>
      <c r="J54" s="37" t="str">
        <f t="shared" si="6"/>
        <v/>
      </c>
      <c r="K54" s="21"/>
      <c r="L54" s="37" t="str">
        <f t="shared" si="1"/>
        <v/>
      </c>
      <c r="M54" s="96" t="str">
        <f t="shared" si="7"/>
        <v/>
      </c>
      <c r="N54" s="37" t="str">
        <f t="shared" si="8"/>
        <v/>
      </c>
    </row>
    <row r="55" spans="1:14" ht="18.75" customHeight="1">
      <c r="A55" s="126"/>
      <c r="B55" s="20"/>
      <c r="C55" s="33" t="str">
        <f t="shared" si="4"/>
        <v/>
      </c>
      <c r="D55" s="33" t="str">
        <f t="shared" si="5"/>
        <v/>
      </c>
      <c r="E55" s="24"/>
      <c r="F55" s="33" t="str">
        <f>IF(E55="","",VLOOKUP(E55,'Cadastro de Produtos'!$C$5:$E$204,2,0))</f>
        <v/>
      </c>
      <c r="G55" s="128"/>
      <c r="H55" s="20"/>
      <c r="I55" s="24"/>
      <c r="J55" s="37" t="str">
        <f t="shared" si="6"/>
        <v/>
      </c>
      <c r="K55" s="22"/>
      <c r="L55" s="37" t="str">
        <f t="shared" si="1"/>
        <v/>
      </c>
      <c r="M55" s="97" t="str">
        <f t="shared" si="7"/>
        <v/>
      </c>
      <c r="N55" s="37" t="str">
        <f t="shared" si="8"/>
        <v/>
      </c>
    </row>
    <row r="56" spans="1:14" ht="18.75" customHeight="1">
      <c r="A56" s="126"/>
      <c r="B56" s="19"/>
      <c r="C56" s="32" t="str">
        <f t="shared" si="4"/>
        <v/>
      </c>
      <c r="D56" s="95" t="str">
        <f t="shared" si="5"/>
        <v/>
      </c>
      <c r="E56" s="23"/>
      <c r="F56" s="32" t="str">
        <f>IF(E56="","",VLOOKUP(E56,'Cadastro de Produtos'!$C$5:$E$204,2,0))</f>
        <v/>
      </c>
      <c r="G56" s="127"/>
      <c r="H56" s="19"/>
      <c r="I56" s="23"/>
      <c r="J56" s="37" t="str">
        <f t="shared" si="6"/>
        <v/>
      </c>
      <c r="K56" s="21"/>
      <c r="L56" s="37" t="str">
        <f t="shared" si="1"/>
        <v/>
      </c>
      <c r="M56" s="96" t="str">
        <f t="shared" si="7"/>
        <v/>
      </c>
      <c r="N56" s="37" t="str">
        <f t="shared" si="8"/>
        <v/>
      </c>
    </row>
    <row r="57" spans="1:14" ht="18.75" customHeight="1">
      <c r="A57" s="126"/>
      <c r="B57" s="20"/>
      <c r="C57" s="33" t="str">
        <f t="shared" si="4"/>
        <v/>
      </c>
      <c r="D57" s="33" t="str">
        <f t="shared" si="5"/>
        <v/>
      </c>
      <c r="E57" s="24"/>
      <c r="F57" s="33" t="str">
        <f>IF(E57="","",VLOOKUP(E57,'Cadastro de Produtos'!$C$5:$E$204,2,0))</f>
        <v/>
      </c>
      <c r="G57" s="128"/>
      <c r="H57" s="20"/>
      <c r="I57" s="24"/>
      <c r="J57" s="37" t="str">
        <f t="shared" si="6"/>
        <v/>
      </c>
      <c r="K57" s="22"/>
      <c r="L57" s="37" t="str">
        <f t="shared" si="1"/>
        <v/>
      </c>
      <c r="M57" s="97" t="str">
        <f t="shared" si="7"/>
        <v/>
      </c>
      <c r="N57" s="37" t="str">
        <f t="shared" si="8"/>
        <v/>
      </c>
    </row>
    <row r="58" spans="1:14" ht="18.75" customHeight="1">
      <c r="A58" s="126"/>
      <c r="B58" s="19"/>
      <c r="C58" s="32" t="str">
        <f t="shared" si="4"/>
        <v/>
      </c>
      <c r="D58" s="95" t="str">
        <f t="shared" si="5"/>
        <v/>
      </c>
      <c r="E58" s="23"/>
      <c r="F58" s="32" t="str">
        <f>IF(E58="","",VLOOKUP(E58,'Cadastro de Produtos'!$C$5:$E$204,2,0))</f>
        <v/>
      </c>
      <c r="G58" s="127"/>
      <c r="H58" s="19"/>
      <c r="I58" s="23"/>
      <c r="J58" s="37" t="str">
        <f t="shared" si="6"/>
        <v/>
      </c>
      <c r="K58" s="21"/>
      <c r="L58" s="37" t="str">
        <f t="shared" si="1"/>
        <v/>
      </c>
      <c r="M58" s="96" t="str">
        <f t="shared" si="7"/>
        <v/>
      </c>
      <c r="N58" s="37" t="str">
        <f t="shared" si="8"/>
        <v/>
      </c>
    </row>
    <row r="59" spans="1:14" ht="18.75" customHeight="1">
      <c r="A59" s="126"/>
      <c r="B59" s="20"/>
      <c r="C59" s="33" t="str">
        <f t="shared" si="4"/>
        <v/>
      </c>
      <c r="D59" s="33" t="str">
        <f t="shared" si="5"/>
        <v/>
      </c>
      <c r="E59" s="24"/>
      <c r="F59" s="33" t="str">
        <f>IF(E59="","",VLOOKUP(E59,'Cadastro de Produtos'!$C$5:$E$204,2,0))</f>
        <v/>
      </c>
      <c r="G59" s="128"/>
      <c r="H59" s="20"/>
      <c r="I59" s="24"/>
      <c r="J59" s="37" t="str">
        <f t="shared" si="6"/>
        <v/>
      </c>
      <c r="K59" s="22"/>
      <c r="L59" s="37" t="str">
        <f t="shared" si="1"/>
        <v/>
      </c>
      <c r="M59" s="97" t="str">
        <f t="shared" si="7"/>
        <v/>
      </c>
      <c r="N59" s="37" t="str">
        <f t="shared" si="8"/>
        <v/>
      </c>
    </row>
    <row r="60" spans="1:14" ht="18.75" customHeight="1">
      <c r="A60" s="126"/>
      <c r="B60" s="19"/>
      <c r="C60" s="32" t="str">
        <f t="shared" si="4"/>
        <v/>
      </c>
      <c r="D60" s="95" t="str">
        <f t="shared" si="5"/>
        <v/>
      </c>
      <c r="E60" s="23"/>
      <c r="F60" s="32" t="str">
        <f>IF(E60="","",VLOOKUP(E60,'Cadastro de Produtos'!$C$5:$E$204,2,0))</f>
        <v/>
      </c>
      <c r="G60" s="127"/>
      <c r="H60" s="19"/>
      <c r="I60" s="23"/>
      <c r="J60" s="37" t="str">
        <f t="shared" si="6"/>
        <v/>
      </c>
      <c r="K60" s="21"/>
      <c r="L60" s="37" t="str">
        <f t="shared" si="1"/>
        <v/>
      </c>
      <c r="M60" s="96" t="str">
        <f t="shared" si="7"/>
        <v/>
      </c>
      <c r="N60" s="37" t="str">
        <f t="shared" si="8"/>
        <v/>
      </c>
    </row>
    <row r="61" spans="1:14" ht="18.75" customHeight="1">
      <c r="A61" s="126"/>
      <c r="B61" s="20"/>
      <c r="C61" s="33" t="str">
        <f t="shared" si="4"/>
        <v/>
      </c>
      <c r="D61" s="33" t="str">
        <f t="shared" si="5"/>
        <v/>
      </c>
      <c r="E61" s="24"/>
      <c r="F61" s="33" t="str">
        <f>IF(E61="","",VLOOKUP(E61,'Cadastro de Produtos'!$C$5:$E$204,2,0))</f>
        <v/>
      </c>
      <c r="G61" s="128"/>
      <c r="H61" s="20"/>
      <c r="I61" s="24"/>
      <c r="J61" s="37" t="str">
        <f t="shared" si="6"/>
        <v/>
      </c>
      <c r="K61" s="22"/>
      <c r="L61" s="37" t="str">
        <f t="shared" si="1"/>
        <v/>
      </c>
      <c r="M61" s="97" t="str">
        <f t="shared" si="7"/>
        <v/>
      </c>
      <c r="N61" s="37" t="str">
        <f t="shared" si="8"/>
        <v/>
      </c>
    </row>
    <row r="62" spans="1:14" ht="18.75" customHeight="1">
      <c r="A62" s="126"/>
      <c r="B62" s="19"/>
      <c r="C62" s="32" t="str">
        <f t="shared" si="4"/>
        <v/>
      </c>
      <c r="D62" s="95" t="str">
        <f t="shared" si="5"/>
        <v/>
      </c>
      <c r="E62" s="23"/>
      <c r="F62" s="32" t="str">
        <f>IF(E62="","",VLOOKUP(E62,'Cadastro de Produtos'!$C$5:$E$204,2,0))</f>
        <v/>
      </c>
      <c r="G62" s="127"/>
      <c r="H62" s="19"/>
      <c r="I62" s="23"/>
      <c r="J62" s="37" t="str">
        <f t="shared" si="6"/>
        <v/>
      </c>
      <c r="K62" s="21"/>
      <c r="L62" s="37" t="str">
        <f t="shared" si="1"/>
        <v/>
      </c>
      <c r="M62" s="96" t="str">
        <f t="shared" si="7"/>
        <v/>
      </c>
      <c r="N62" s="37" t="str">
        <f t="shared" si="8"/>
        <v/>
      </c>
    </row>
    <row r="63" spans="1:14" ht="18.75" customHeight="1">
      <c r="A63" s="126"/>
      <c r="B63" s="20"/>
      <c r="C63" s="33" t="str">
        <f t="shared" si="4"/>
        <v/>
      </c>
      <c r="D63" s="33" t="str">
        <f t="shared" si="5"/>
        <v/>
      </c>
      <c r="E63" s="24"/>
      <c r="F63" s="33" t="str">
        <f>IF(E63="","",VLOOKUP(E63,'Cadastro de Produtos'!$C$5:$E$204,2,0))</f>
        <v/>
      </c>
      <c r="G63" s="128"/>
      <c r="H63" s="20"/>
      <c r="I63" s="24"/>
      <c r="J63" s="37" t="str">
        <f t="shared" si="6"/>
        <v/>
      </c>
      <c r="K63" s="22"/>
      <c r="L63" s="37" t="str">
        <f t="shared" si="1"/>
        <v/>
      </c>
      <c r="M63" s="97" t="str">
        <f t="shared" si="7"/>
        <v/>
      </c>
      <c r="N63" s="37" t="str">
        <f t="shared" si="8"/>
        <v/>
      </c>
    </row>
    <row r="64" spans="1:14" ht="18.75" customHeight="1">
      <c r="A64" s="126"/>
      <c r="B64" s="19"/>
      <c r="C64" s="32" t="str">
        <f t="shared" si="4"/>
        <v/>
      </c>
      <c r="D64" s="95" t="str">
        <f t="shared" si="5"/>
        <v/>
      </c>
      <c r="E64" s="23"/>
      <c r="F64" s="32" t="str">
        <f>IF(E64="","",VLOOKUP(E64,'Cadastro de Produtos'!$C$5:$E$204,2,0))</f>
        <v/>
      </c>
      <c r="G64" s="127"/>
      <c r="H64" s="19"/>
      <c r="I64" s="23"/>
      <c r="J64" s="37" t="str">
        <f t="shared" si="6"/>
        <v/>
      </c>
      <c r="K64" s="21"/>
      <c r="L64" s="37" t="str">
        <f t="shared" si="1"/>
        <v/>
      </c>
      <c r="M64" s="96" t="str">
        <f t="shared" si="7"/>
        <v/>
      </c>
      <c r="N64" s="37" t="str">
        <f t="shared" si="8"/>
        <v/>
      </c>
    </row>
    <row r="65" spans="1:14" ht="18.75" customHeight="1">
      <c r="A65" s="126"/>
      <c r="B65" s="20"/>
      <c r="C65" s="33" t="str">
        <f t="shared" si="4"/>
        <v/>
      </c>
      <c r="D65" s="33" t="str">
        <f t="shared" si="5"/>
        <v/>
      </c>
      <c r="E65" s="24"/>
      <c r="F65" s="33" t="str">
        <f>IF(E65="","",VLOOKUP(E65,'Cadastro de Produtos'!$C$5:$E$204,2,0))</f>
        <v/>
      </c>
      <c r="G65" s="128"/>
      <c r="H65" s="20"/>
      <c r="I65" s="24"/>
      <c r="J65" s="37" t="str">
        <f t="shared" si="6"/>
        <v/>
      </c>
      <c r="K65" s="22"/>
      <c r="L65" s="37" t="str">
        <f t="shared" si="1"/>
        <v/>
      </c>
      <c r="M65" s="97" t="str">
        <f t="shared" si="7"/>
        <v/>
      </c>
      <c r="N65" s="37" t="str">
        <f t="shared" si="8"/>
        <v/>
      </c>
    </row>
    <row r="66" spans="1:14" ht="18.75" customHeight="1">
      <c r="A66" s="126"/>
      <c r="B66" s="19"/>
      <c r="C66" s="32" t="str">
        <f t="shared" si="4"/>
        <v/>
      </c>
      <c r="D66" s="95" t="str">
        <f t="shared" si="5"/>
        <v/>
      </c>
      <c r="E66" s="23"/>
      <c r="F66" s="32" t="str">
        <f>IF(E66="","",VLOOKUP(E66,'Cadastro de Produtos'!$C$5:$E$204,2,0))</f>
        <v/>
      </c>
      <c r="G66" s="127"/>
      <c r="H66" s="19"/>
      <c r="I66" s="23"/>
      <c r="J66" s="37" t="str">
        <f t="shared" si="6"/>
        <v/>
      </c>
      <c r="K66" s="21"/>
      <c r="L66" s="37" t="str">
        <f t="shared" si="1"/>
        <v/>
      </c>
      <c r="M66" s="96" t="str">
        <f t="shared" si="7"/>
        <v/>
      </c>
      <c r="N66" s="37" t="str">
        <f t="shared" si="8"/>
        <v/>
      </c>
    </row>
    <row r="67" spans="1:14" ht="18.75" customHeight="1">
      <c r="A67" s="126"/>
      <c r="B67" s="20"/>
      <c r="C67" s="33" t="str">
        <f t="shared" si="4"/>
        <v/>
      </c>
      <c r="D67" s="33" t="str">
        <f t="shared" si="5"/>
        <v/>
      </c>
      <c r="E67" s="24"/>
      <c r="F67" s="33" t="str">
        <f>IF(E67="","",VLOOKUP(E67,'Cadastro de Produtos'!$C$5:$E$204,2,0))</f>
        <v/>
      </c>
      <c r="G67" s="128"/>
      <c r="H67" s="20"/>
      <c r="I67" s="24"/>
      <c r="J67" s="37" t="str">
        <f t="shared" si="6"/>
        <v/>
      </c>
      <c r="K67" s="22"/>
      <c r="L67" s="37" t="str">
        <f t="shared" si="1"/>
        <v/>
      </c>
      <c r="M67" s="97" t="str">
        <f t="shared" si="7"/>
        <v/>
      </c>
      <c r="N67" s="37" t="str">
        <f t="shared" si="8"/>
        <v/>
      </c>
    </row>
    <row r="68" spans="1:14" ht="18.75" customHeight="1">
      <c r="A68" s="126"/>
      <c r="B68" s="19"/>
      <c r="C68" s="32" t="str">
        <f t="shared" si="4"/>
        <v/>
      </c>
      <c r="D68" s="95" t="str">
        <f t="shared" si="5"/>
        <v/>
      </c>
      <c r="E68" s="23"/>
      <c r="F68" s="32" t="str">
        <f>IF(E68="","",VLOOKUP(E68,'Cadastro de Produtos'!$C$5:$E$204,2,0))</f>
        <v/>
      </c>
      <c r="G68" s="127"/>
      <c r="H68" s="19"/>
      <c r="I68" s="23"/>
      <c r="J68" s="37" t="str">
        <f t="shared" si="6"/>
        <v/>
      </c>
      <c r="K68" s="21"/>
      <c r="L68" s="37" t="str">
        <f t="shared" si="1"/>
        <v/>
      </c>
      <c r="M68" s="96" t="str">
        <f t="shared" si="7"/>
        <v/>
      </c>
      <c r="N68" s="37" t="str">
        <f t="shared" si="8"/>
        <v/>
      </c>
    </row>
    <row r="69" spans="1:14" ht="18.75" customHeight="1">
      <c r="A69" s="126"/>
      <c r="B69" s="20"/>
      <c r="C69" s="33" t="str">
        <f t="shared" si="4"/>
        <v/>
      </c>
      <c r="D69" s="33" t="str">
        <f t="shared" si="5"/>
        <v/>
      </c>
      <c r="E69" s="24"/>
      <c r="F69" s="33" t="str">
        <f>IF(E69="","",VLOOKUP(E69,'Cadastro de Produtos'!$C$5:$E$204,2,0))</f>
        <v/>
      </c>
      <c r="G69" s="128"/>
      <c r="H69" s="20"/>
      <c r="I69" s="24"/>
      <c r="J69" s="37" t="str">
        <f t="shared" si="6"/>
        <v/>
      </c>
      <c r="K69" s="22"/>
      <c r="L69" s="37" t="str">
        <f t="shared" si="1"/>
        <v/>
      </c>
      <c r="M69" s="97" t="str">
        <f t="shared" si="7"/>
        <v/>
      </c>
      <c r="N69" s="37" t="str">
        <f t="shared" si="8"/>
        <v/>
      </c>
    </row>
    <row r="70" spans="1:14" ht="18.75" customHeight="1">
      <c r="A70" s="126"/>
      <c r="B70" s="19"/>
      <c r="C70" s="32" t="str">
        <f t="shared" si="4"/>
        <v/>
      </c>
      <c r="D70" s="95" t="str">
        <f t="shared" si="5"/>
        <v/>
      </c>
      <c r="E70" s="23"/>
      <c r="F70" s="32" t="str">
        <f>IF(E70="","",VLOOKUP(E70,'Cadastro de Produtos'!$C$5:$E$204,2,0))</f>
        <v/>
      </c>
      <c r="G70" s="127"/>
      <c r="H70" s="19"/>
      <c r="I70" s="23"/>
      <c r="J70" s="37" t="str">
        <f t="shared" si="6"/>
        <v/>
      </c>
      <c r="K70" s="21"/>
      <c r="L70" s="37" t="str">
        <f t="shared" si="1"/>
        <v/>
      </c>
      <c r="M70" s="96" t="str">
        <f t="shared" si="7"/>
        <v/>
      </c>
      <c r="N70" s="37" t="str">
        <f t="shared" si="8"/>
        <v/>
      </c>
    </row>
    <row r="71" spans="1:14" ht="18.75" customHeight="1">
      <c r="A71" s="126"/>
      <c r="B71" s="20"/>
      <c r="C71" s="33" t="str">
        <f t="shared" si="4"/>
        <v/>
      </c>
      <c r="D71" s="33" t="str">
        <f t="shared" si="5"/>
        <v/>
      </c>
      <c r="E71" s="24"/>
      <c r="F71" s="33" t="str">
        <f>IF(E71="","",VLOOKUP(E71,'Cadastro de Produtos'!$C$5:$E$204,2,0))</f>
        <v/>
      </c>
      <c r="G71" s="128"/>
      <c r="H71" s="20"/>
      <c r="I71" s="24"/>
      <c r="J71" s="37" t="str">
        <f t="shared" si="6"/>
        <v/>
      </c>
      <c r="K71" s="22"/>
      <c r="L71" s="37" t="str">
        <f t="shared" si="1"/>
        <v/>
      </c>
      <c r="M71" s="97" t="str">
        <f t="shared" si="7"/>
        <v/>
      </c>
      <c r="N71" s="37" t="str">
        <f t="shared" si="8"/>
        <v/>
      </c>
    </row>
    <row r="72" spans="1:14" ht="18.75" customHeight="1">
      <c r="A72" s="126"/>
      <c r="B72" s="19"/>
      <c r="C72" s="32" t="str">
        <f t="shared" si="4"/>
        <v/>
      </c>
      <c r="D72" s="95" t="str">
        <f t="shared" si="5"/>
        <v/>
      </c>
      <c r="E72" s="23"/>
      <c r="F72" s="32" t="str">
        <f>IF(E72="","",VLOOKUP(E72,'Cadastro de Produtos'!$C$5:$E$204,2,0))</f>
        <v/>
      </c>
      <c r="G72" s="127"/>
      <c r="H72" s="19"/>
      <c r="I72" s="23"/>
      <c r="J72" s="37" t="str">
        <f t="shared" si="6"/>
        <v/>
      </c>
      <c r="K72" s="21"/>
      <c r="L72" s="37" t="str">
        <f t="shared" si="1"/>
        <v/>
      </c>
      <c r="M72" s="96" t="str">
        <f t="shared" si="7"/>
        <v/>
      </c>
      <c r="N72" s="37" t="str">
        <f t="shared" si="8"/>
        <v/>
      </c>
    </row>
    <row r="73" spans="1:14" ht="18.75" customHeight="1">
      <c r="A73" s="126"/>
      <c r="B73" s="20"/>
      <c r="C73" s="33" t="str">
        <f t="shared" si="4"/>
        <v/>
      </c>
      <c r="D73" s="33" t="str">
        <f t="shared" si="5"/>
        <v/>
      </c>
      <c r="E73" s="24"/>
      <c r="F73" s="33" t="str">
        <f>IF(E73="","",VLOOKUP(E73,'Cadastro de Produtos'!$C$5:$E$204,2,0))</f>
        <v/>
      </c>
      <c r="G73" s="128"/>
      <c r="H73" s="20"/>
      <c r="I73" s="24"/>
      <c r="J73" s="37" t="str">
        <f t="shared" si="6"/>
        <v/>
      </c>
      <c r="K73" s="22"/>
      <c r="L73" s="37" t="str">
        <f t="shared" si="1"/>
        <v/>
      </c>
      <c r="M73" s="97" t="str">
        <f t="shared" si="7"/>
        <v/>
      </c>
      <c r="N73" s="37" t="str">
        <f t="shared" si="8"/>
        <v/>
      </c>
    </row>
    <row r="74" spans="1:14" ht="18.75" customHeight="1">
      <c r="A74" s="126"/>
      <c r="B74" s="19"/>
      <c r="C74" s="32" t="str">
        <f t="shared" si="4"/>
        <v/>
      </c>
      <c r="D74" s="95" t="str">
        <f t="shared" si="5"/>
        <v/>
      </c>
      <c r="E74" s="23"/>
      <c r="F74" s="32" t="str">
        <f>IF(E74="","",VLOOKUP(E74,'Cadastro de Produtos'!$C$5:$E$204,2,0))</f>
        <v/>
      </c>
      <c r="G74" s="127"/>
      <c r="H74" s="19"/>
      <c r="I74" s="23"/>
      <c r="J74" s="37" t="str">
        <f t="shared" ref="J74:J105" si="9">IF(I74="","",G74*I74)</f>
        <v/>
      </c>
      <c r="K74" s="21"/>
      <c r="L74" s="37" t="str">
        <f t="shared" ref="L74:L137" si="10">IF(K74="","",K74*G74)</f>
        <v/>
      </c>
      <c r="M74" s="96" t="str">
        <f t="shared" ref="M74:M105" si="11">IF(I74-K74=0,"",I74-K74)</f>
        <v/>
      </c>
      <c r="N74" s="37" t="str">
        <f t="shared" ref="N74:N105" si="12">IF(M74="","",M74*G74)</f>
        <v/>
      </c>
    </row>
    <row r="75" spans="1:14" ht="18.75" customHeight="1">
      <c r="A75" s="126"/>
      <c r="B75" s="20"/>
      <c r="C75" s="33" t="str">
        <f t="shared" ref="C75:C138" si="13">IF(B75="","",(MONTH(B75)))</f>
        <v/>
      </c>
      <c r="D75" s="33" t="str">
        <f t="shared" ref="D75:D138" si="14">IF(C75="","",IF(C75=1,"JAN",IF(C75=2,"FEV",IF(C75=3,"MAR",IF(C75=4,"ABR",IF(C75=5,"MAI",IF(C75=6,"JUN",IF(C75=7,"JUL",IF(C75=8,"AGO",IF(C75=9,"SET",IF(C75=10,"OUT",IF(C75=11,"NOV",IF(C75=12,"DEZ","ERRO")))))))))))))</f>
        <v/>
      </c>
      <c r="E75" s="24"/>
      <c r="F75" s="33" t="str">
        <f>IF(E75="","",VLOOKUP(E75,'Cadastro de Produtos'!$C$5:$E$204,2,0))</f>
        <v/>
      </c>
      <c r="G75" s="128"/>
      <c r="H75" s="20"/>
      <c r="I75" s="24"/>
      <c r="J75" s="37" t="str">
        <f t="shared" si="9"/>
        <v/>
      </c>
      <c r="K75" s="22"/>
      <c r="L75" s="37" t="str">
        <f t="shared" si="10"/>
        <v/>
      </c>
      <c r="M75" s="97" t="str">
        <f t="shared" si="11"/>
        <v/>
      </c>
      <c r="N75" s="37" t="str">
        <f t="shared" si="12"/>
        <v/>
      </c>
    </row>
    <row r="76" spans="1:14" ht="18.75" customHeight="1">
      <c r="A76" s="126"/>
      <c r="B76" s="19"/>
      <c r="C76" s="32" t="str">
        <f t="shared" si="13"/>
        <v/>
      </c>
      <c r="D76" s="95" t="str">
        <f t="shared" si="14"/>
        <v/>
      </c>
      <c r="E76" s="23"/>
      <c r="F76" s="32" t="str">
        <f>IF(E76="","",VLOOKUP(E76,'Cadastro de Produtos'!$C$5:$E$204,2,0))</f>
        <v/>
      </c>
      <c r="G76" s="127"/>
      <c r="H76" s="19"/>
      <c r="I76" s="23"/>
      <c r="J76" s="37" t="str">
        <f t="shared" si="9"/>
        <v/>
      </c>
      <c r="K76" s="21"/>
      <c r="L76" s="37" t="str">
        <f t="shared" si="10"/>
        <v/>
      </c>
      <c r="M76" s="96" t="str">
        <f t="shared" si="11"/>
        <v/>
      </c>
      <c r="N76" s="37" t="str">
        <f t="shared" si="12"/>
        <v/>
      </c>
    </row>
    <row r="77" spans="1:14" ht="18.75" customHeight="1">
      <c r="A77" s="126"/>
      <c r="B77" s="20"/>
      <c r="C77" s="33" t="str">
        <f t="shared" si="13"/>
        <v/>
      </c>
      <c r="D77" s="33" t="str">
        <f t="shared" si="14"/>
        <v/>
      </c>
      <c r="E77" s="24"/>
      <c r="F77" s="33" t="str">
        <f>IF(E77="","",VLOOKUP(E77,'Cadastro de Produtos'!$C$5:$E$204,2,0))</f>
        <v/>
      </c>
      <c r="G77" s="128"/>
      <c r="H77" s="20"/>
      <c r="I77" s="24"/>
      <c r="J77" s="37" t="str">
        <f t="shared" si="9"/>
        <v/>
      </c>
      <c r="K77" s="22"/>
      <c r="L77" s="37" t="str">
        <f t="shared" si="10"/>
        <v/>
      </c>
      <c r="M77" s="97" t="str">
        <f t="shared" si="11"/>
        <v/>
      </c>
      <c r="N77" s="37" t="str">
        <f t="shared" si="12"/>
        <v/>
      </c>
    </row>
    <row r="78" spans="1:14" ht="18.75" customHeight="1">
      <c r="A78" s="126"/>
      <c r="B78" s="19"/>
      <c r="C78" s="32" t="str">
        <f t="shared" si="13"/>
        <v/>
      </c>
      <c r="D78" s="95" t="str">
        <f t="shared" si="14"/>
        <v/>
      </c>
      <c r="E78" s="23"/>
      <c r="F78" s="32" t="str">
        <f>IF(E78="","",VLOOKUP(E78,'Cadastro de Produtos'!$C$5:$E$204,2,0))</f>
        <v/>
      </c>
      <c r="G78" s="127"/>
      <c r="H78" s="19"/>
      <c r="I78" s="23"/>
      <c r="J78" s="37" t="str">
        <f t="shared" si="9"/>
        <v/>
      </c>
      <c r="K78" s="21"/>
      <c r="L78" s="37" t="str">
        <f t="shared" si="10"/>
        <v/>
      </c>
      <c r="M78" s="96" t="str">
        <f t="shared" si="11"/>
        <v/>
      </c>
      <c r="N78" s="37" t="str">
        <f t="shared" si="12"/>
        <v/>
      </c>
    </row>
    <row r="79" spans="1:14" ht="18.75" customHeight="1">
      <c r="A79" s="126"/>
      <c r="B79" s="20"/>
      <c r="C79" s="33" t="str">
        <f t="shared" si="13"/>
        <v/>
      </c>
      <c r="D79" s="33" t="str">
        <f t="shared" si="14"/>
        <v/>
      </c>
      <c r="E79" s="24"/>
      <c r="F79" s="33" t="str">
        <f>IF(E79="","",VLOOKUP(E79,'Cadastro de Produtos'!$C$5:$E$204,2,0))</f>
        <v/>
      </c>
      <c r="G79" s="128"/>
      <c r="H79" s="20"/>
      <c r="I79" s="24"/>
      <c r="J79" s="37" t="str">
        <f t="shared" si="9"/>
        <v/>
      </c>
      <c r="K79" s="22"/>
      <c r="L79" s="37" t="str">
        <f t="shared" si="10"/>
        <v/>
      </c>
      <c r="M79" s="97" t="str">
        <f t="shared" si="11"/>
        <v/>
      </c>
      <c r="N79" s="37" t="str">
        <f t="shared" si="12"/>
        <v/>
      </c>
    </row>
    <row r="80" spans="1:14" ht="18.75" customHeight="1">
      <c r="A80" s="126"/>
      <c r="B80" s="19"/>
      <c r="C80" s="32" t="str">
        <f t="shared" si="13"/>
        <v/>
      </c>
      <c r="D80" s="95" t="str">
        <f t="shared" si="14"/>
        <v/>
      </c>
      <c r="E80" s="23"/>
      <c r="F80" s="32" t="str">
        <f>IF(E80="","",VLOOKUP(E80,'Cadastro de Produtos'!$C$5:$E$204,2,0))</f>
        <v/>
      </c>
      <c r="G80" s="127"/>
      <c r="H80" s="19"/>
      <c r="I80" s="23"/>
      <c r="J80" s="37" t="str">
        <f t="shared" si="9"/>
        <v/>
      </c>
      <c r="K80" s="21"/>
      <c r="L80" s="37" t="str">
        <f t="shared" si="10"/>
        <v/>
      </c>
      <c r="M80" s="96" t="str">
        <f t="shared" si="11"/>
        <v/>
      </c>
      <c r="N80" s="37" t="str">
        <f t="shared" si="12"/>
        <v/>
      </c>
    </row>
    <row r="81" spans="1:14" ht="18.75" customHeight="1">
      <c r="A81" s="126"/>
      <c r="B81" s="20"/>
      <c r="C81" s="33" t="str">
        <f t="shared" si="13"/>
        <v/>
      </c>
      <c r="D81" s="33" t="str">
        <f t="shared" si="14"/>
        <v/>
      </c>
      <c r="E81" s="24"/>
      <c r="F81" s="33" t="str">
        <f>IF(E81="","",VLOOKUP(E81,'Cadastro de Produtos'!$C$5:$E$204,2,0))</f>
        <v/>
      </c>
      <c r="G81" s="128"/>
      <c r="H81" s="20"/>
      <c r="I81" s="24"/>
      <c r="J81" s="37" t="str">
        <f t="shared" si="9"/>
        <v/>
      </c>
      <c r="K81" s="22"/>
      <c r="L81" s="37" t="str">
        <f t="shared" si="10"/>
        <v/>
      </c>
      <c r="M81" s="97" t="str">
        <f t="shared" si="11"/>
        <v/>
      </c>
      <c r="N81" s="37" t="str">
        <f t="shared" si="12"/>
        <v/>
      </c>
    </row>
    <row r="82" spans="1:14" ht="18.75" customHeight="1">
      <c r="A82" s="126"/>
      <c r="B82" s="19"/>
      <c r="C82" s="32" t="str">
        <f t="shared" si="13"/>
        <v/>
      </c>
      <c r="D82" s="95" t="str">
        <f t="shared" si="14"/>
        <v/>
      </c>
      <c r="E82" s="23"/>
      <c r="F82" s="32" t="str">
        <f>IF(E82="","",VLOOKUP(E82,'Cadastro de Produtos'!$C$5:$E$204,2,0))</f>
        <v/>
      </c>
      <c r="G82" s="127"/>
      <c r="H82" s="19"/>
      <c r="I82" s="23"/>
      <c r="J82" s="37" t="str">
        <f t="shared" si="9"/>
        <v/>
      </c>
      <c r="K82" s="21"/>
      <c r="L82" s="37" t="str">
        <f t="shared" si="10"/>
        <v/>
      </c>
      <c r="M82" s="96" t="str">
        <f t="shared" si="11"/>
        <v/>
      </c>
      <c r="N82" s="37" t="str">
        <f t="shared" si="12"/>
        <v/>
      </c>
    </row>
    <row r="83" spans="1:14" ht="18.75" customHeight="1">
      <c r="A83" s="126"/>
      <c r="B83" s="20"/>
      <c r="C83" s="33" t="str">
        <f t="shared" si="13"/>
        <v/>
      </c>
      <c r="D83" s="33" t="str">
        <f t="shared" si="14"/>
        <v/>
      </c>
      <c r="E83" s="24"/>
      <c r="F83" s="33" t="str">
        <f>IF(E83="","",VLOOKUP(E83,'Cadastro de Produtos'!$C$5:$E$204,2,0))</f>
        <v/>
      </c>
      <c r="G83" s="128"/>
      <c r="H83" s="20"/>
      <c r="I83" s="24"/>
      <c r="J83" s="37" t="str">
        <f t="shared" si="9"/>
        <v/>
      </c>
      <c r="K83" s="22"/>
      <c r="L83" s="37" t="str">
        <f t="shared" si="10"/>
        <v/>
      </c>
      <c r="M83" s="97" t="str">
        <f t="shared" si="11"/>
        <v/>
      </c>
      <c r="N83" s="37" t="str">
        <f t="shared" si="12"/>
        <v/>
      </c>
    </row>
    <row r="84" spans="1:14" ht="18.75" customHeight="1">
      <c r="A84" s="126"/>
      <c r="B84" s="19"/>
      <c r="C84" s="32" t="str">
        <f t="shared" si="13"/>
        <v/>
      </c>
      <c r="D84" s="95" t="str">
        <f t="shared" si="14"/>
        <v/>
      </c>
      <c r="E84" s="23"/>
      <c r="F84" s="32" t="str">
        <f>IF(E84="","",VLOOKUP(E84,'Cadastro de Produtos'!$C$5:$E$204,2,0))</f>
        <v/>
      </c>
      <c r="G84" s="127"/>
      <c r="H84" s="19"/>
      <c r="I84" s="23"/>
      <c r="J84" s="37" t="str">
        <f t="shared" si="9"/>
        <v/>
      </c>
      <c r="K84" s="21"/>
      <c r="L84" s="37" t="str">
        <f t="shared" si="10"/>
        <v/>
      </c>
      <c r="M84" s="96" t="str">
        <f t="shared" si="11"/>
        <v/>
      </c>
      <c r="N84" s="37" t="str">
        <f t="shared" si="12"/>
        <v/>
      </c>
    </row>
    <row r="85" spans="1:14" ht="18.75" customHeight="1">
      <c r="A85" s="126"/>
      <c r="B85" s="20"/>
      <c r="C85" s="33" t="str">
        <f t="shared" si="13"/>
        <v/>
      </c>
      <c r="D85" s="33" t="str">
        <f t="shared" si="14"/>
        <v/>
      </c>
      <c r="E85" s="24"/>
      <c r="F85" s="33" t="str">
        <f>IF(E85="","",VLOOKUP(E85,'Cadastro de Produtos'!$C$5:$E$204,2,0))</f>
        <v/>
      </c>
      <c r="G85" s="128"/>
      <c r="H85" s="20"/>
      <c r="I85" s="24"/>
      <c r="J85" s="37" t="str">
        <f t="shared" si="9"/>
        <v/>
      </c>
      <c r="K85" s="22"/>
      <c r="L85" s="37" t="str">
        <f t="shared" si="10"/>
        <v/>
      </c>
      <c r="M85" s="97" t="str">
        <f t="shared" si="11"/>
        <v/>
      </c>
      <c r="N85" s="37" t="str">
        <f t="shared" si="12"/>
        <v/>
      </c>
    </row>
    <row r="86" spans="1:14" ht="18.75" customHeight="1">
      <c r="A86" s="126"/>
      <c r="B86" s="19"/>
      <c r="C86" s="32" t="str">
        <f t="shared" si="13"/>
        <v/>
      </c>
      <c r="D86" s="95" t="str">
        <f t="shared" si="14"/>
        <v/>
      </c>
      <c r="E86" s="23"/>
      <c r="F86" s="32" t="str">
        <f>IF(E86="","",VLOOKUP(E86,'Cadastro de Produtos'!$C$5:$E$204,2,0))</f>
        <v/>
      </c>
      <c r="G86" s="127"/>
      <c r="H86" s="19"/>
      <c r="I86" s="23"/>
      <c r="J86" s="37" t="str">
        <f t="shared" si="9"/>
        <v/>
      </c>
      <c r="K86" s="21"/>
      <c r="L86" s="37" t="str">
        <f t="shared" si="10"/>
        <v/>
      </c>
      <c r="M86" s="96" t="str">
        <f t="shared" si="11"/>
        <v/>
      </c>
      <c r="N86" s="37" t="str">
        <f t="shared" si="12"/>
        <v/>
      </c>
    </row>
    <row r="87" spans="1:14" ht="18.75" customHeight="1">
      <c r="A87" s="126"/>
      <c r="B87" s="20"/>
      <c r="C87" s="33" t="str">
        <f t="shared" si="13"/>
        <v/>
      </c>
      <c r="D87" s="33" t="str">
        <f t="shared" si="14"/>
        <v/>
      </c>
      <c r="E87" s="24"/>
      <c r="F87" s="33" t="str">
        <f>IF(E87="","",VLOOKUP(E87,'Cadastro de Produtos'!$C$5:$E$204,2,0))</f>
        <v/>
      </c>
      <c r="G87" s="128"/>
      <c r="H87" s="20"/>
      <c r="I87" s="24"/>
      <c r="J87" s="37" t="str">
        <f t="shared" si="9"/>
        <v/>
      </c>
      <c r="K87" s="22"/>
      <c r="L87" s="37" t="str">
        <f t="shared" si="10"/>
        <v/>
      </c>
      <c r="M87" s="97" t="str">
        <f t="shared" si="11"/>
        <v/>
      </c>
      <c r="N87" s="37" t="str">
        <f t="shared" si="12"/>
        <v/>
      </c>
    </row>
    <row r="88" spans="1:14" ht="18.75" customHeight="1">
      <c r="A88" s="126"/>
      <c r="B88" s="19"/>
      <c r="C88" s="32" t="str">
        <f t="shared" si="13"/>
        <v/>
      </c>
      <c r="D88" s="95" t="str">
        <f t="shared" si="14"/>
        <v/>
      </c>
      <c r="E88" s="23"/>
      <c r="F88" s="32" t="str">
        <f>IF(E88="","",VLOOKUP(E88,'Cadastro de Produtos'!$C$5:$E$204,2,0))</f>
        <v/>
      </c>
      <c r="G88" s="127"/>
      <c r="H88" s="19"/>
      <c r="I88" s="23"/>
      <c r="J88" s="37" t="str">
        <f t="shared" si="9"/>
        <v/>
      </c>
      <c r="K88" s="21"/>
      <c r="L88" s="37" t="str">
        <f t="shared" si="10"/>
        <v/>
      </c>
      <c r="M88" s="96" t="str">
        <f t="shared" si="11"/>
        <v/>
      </c>
      <c r="N88" s="37" t="str">
        <f t="shared" si="12"/>
        <v/>
      </c>
    </row>
    <row r="89" spans="1:14" ht="18.75" customHeight="1">
      <c r="A89" s="126"/>
      <c r="B89" s="20"/>
      <c r="C89" s="33" t="str">
        <f t="shared" si="13"/>
        <v/>
      </c>
      <c r="D89" s="33" t="str">
        <f t="shared" si="14"/>
        <v/>
      </c>
      <c r="E89" s="24"/>
      <c r="F89" s="33" t="str">
        <f>IF(E89="","",VLOOKUP(E89,'Cadastro de Produtos'!$C$5:$E$204,2,0))</f>
        <v/>
      </c>
      <c r="G89" s="128"/>
      <c r="H89" s="20"/>
      <c r="I89" s="24"/>
      <c r="J89" s="37" t="str">
        <f t="shared" si="9"/>
        <v/>
      </c>
      <c r="K89" s="22"/>
      <c r="L89" s="37" t="str">
        <f t="shared" si="10"/>
        <v/>
      </c>
      <c r="M89" s="97" t="str">
        <f t="shared" si="11"/>
        <v/>
      </c>
      <c r="N89" s="37" t="str">
        <f t="shared" si="12"/>
        <v/>
      </c>
    </row>
    <row r="90" spans="1:14" ht="18.75" customHeight="1">
      <c r="A90" s="126"/>
      <c r="B90" s="19"/>
      <c r="C90" s="32" t="str">
        <f t="shared" si="13"/>
        <v/>
      </c>
      <c r="D90" s="95" t="str">
        <f t="shared" si="14"/>
        <v/>
      </c>
      <c r="E90" s="23"/>
      <c r="F90" s="32" t="str">
        <f>IF(E90="","",VLOOKUP(E90,'Cadastro de Produtos'!$C$5:$E$204,2,0))</f>
        <v/>
      </c>
      <c r="G90" s="127"/>
      <c r="H90" s="19"/>
      <c r="I90" s="23"/>
      <c r="J90" s="37" t="str">
        <f t="shared" si="9"/>
        <v/>
      </c>
      <c r="K90" s="21"/>
      <c r="L90" s="37" t="str">
        <f t="shared" si="10"/>
        <v/>
      </c>
      <c r="M90" s="96" t="str">
        <f t="shared" si="11"/>
        <v/>
      </c>
      <c r="N90" s="37" t="str">
        <f t="shared" si="12"/>
        <v/>
      </c>
    </row>
    <row r="91" spans="1:14" ht="18.75" customHeight="1">
      <c r="A91" s="126"/>
      <c r="B91" s="20"/>
      <c r="C91" s="33" t="str">
        <f t="shared" si="13"/>
        <v/>
      </c>
      <c r="D91" s="33" t="str">
        <f t="shared" si="14"/>
        <v/>
      </c>
      <c r="E91" s="24"/>
      <c r="F91" s="33" t="str">
        <f>IF(E91="","",VLOOKUP(E91,'Cadastro de Produtos'!$C$5:$E$204,2,0))</f>
        <v/>
      </c>
      <c r="G91" s="128"/>
      <c r="H91" s="20"/>
      <c r="I91" s="24"/>
      <c r="J91" s="37" t="str">
        <f t="shared" si="9"/>
        <v/>
      </c>
      <c r="K91" s="22"/>
      <c r="L91" s="37" t="str">
        <f t="shared" si="10"/>
        <v/>
      </c>
      <c r="M91" s="97" t="str">
        <f t="shared" si="11"/>
        <v/>
      </c>
      <c r="N91" s="37" t="str">
        <f t="shared" si="12"/>
        <v/>
      </c>
    </row>
    <row r="92" spans="1:14" ht="18.75" customHeight="1">
      <c r="A92" s="126"/>
      <c r="B92" s="19"/>
      <c r="C92" s="32" t="str">
        <f t="shared" si="13"/>
        <v/>
      </c>
      <c r="D92" s="95" t="str">
        <f t="shared" si="14"/>
        <v/>
      </c>
      <c r="E92" s="23"/>
      <c r="F92" s="32" t="str">
        <f>IF(E92="","",VLOOKUP(E92,'Cadastro de Produtos'!$C$5:$E$204,2,0))</f>
        <v/>
      </c>
      <c r="G92" s="127"/>
      <c r="H92" s="19"/>
      <c r="I92" s="23"/>
      <c r="J92" s="37" t="str">
        <f t="shared" si="9"/>
        <v/>
      </c>
      <c r="K92" s="21"/>
      <c r="L92" s="37" t="str">
        <f t="shared" si="10"/>
        <v/>
      </c>
      <c r="M92" s="96" t="str">
        <f t="shared" si="11"/>
        <v/>
      </c>
      <c r="N92" s="37" t="str">
        <f t="shared" si="12"/>
        <v/>
      </c>
    </row>
    <row r="93" spans="1:14" ht="18.75" customHeight="1">
      <c r="A93" s="126"/>
      <c r="B93" s="20"/>
      <c r="C93" s="33" t="str">
        <f t="shared" si="13"/>
        <v/>
      </c>
      <c r="D93" s="33" t="str">
        <f t="shared" si="14"/>
        <v/>
      </c>
      <c r="E93" s="24"/>
      <c r="F93" s="33" t="str">
        <f>IF(E93="","",VLOOKUP(E93,'Cadastro de Produtos'!$C$5:$E$204,2,0))</f>
        <v/>
      </c>
      <c r="G93" s="128"/>
      <c r="H93" s="20"/>
      <c r="I93" s="24"/>
      <c r="J93" s="37" t="str">
        <f t="shared" si="9"/>
        <v/>
      </c>
      <c r="K93" s="22"/>
      <c r="L93" s="37" t="str">
        <f t="shared" si="10"/>
        <v/>
      </c>
      <c r="M93" s="97" t="str">
        <f t="shared" si="11"/>
        <v/>
      </c>
      <c r="N93" s="37" t="str">
        <f t="shared" si="12"/>
        <v/>
      </c>
    </row>
    <row r="94" spans="1:14" ht="18.75" customHeight="1">
      <c r="A94" s="126"/>
      <c r="B94" s="19"/>
      <c r="C94" s="32" t="str">
        <f t="shared" si="13"/>
        <v/>
      </c>
      <c r="D94" s="95" t="str">
        <f t="shared" si="14"/>
        <v/>
      </c>
      <c r="E94" s="23"/>
      <c r="F94" s="32" t="str">
        <f>IF(E94="","",VLOOKUP(E94,'Cadastro de Produtos'!$C$5:$E$204,2,0))</f>
        <v/>
      </c>
      <c r="G94" s="127"/>
      <c r="H94" s="19"/>
      <c r="I94" s="23"/>
      <c r="J94" s="37" t="str">
        <f t="shared" si="9"/>
        <v/>
      </c>
      <c r="K94" s="21"/>
      <c r="L94" s="37" t="str">
        <f t="shared" si="10"/>
        <v/>
      </c>
      <c r="M94" s="96" t="str">
        <f t="shared" si="11"/>
        <v/>
      </c>
      <c r="N94" s="37" t="str">
        <f t="shared" si="12"/>
        <v/>
      </c>
    </row>
    <row r="95" spans="1:14" ht="18.75" customHeight="1">
      <c r="A95" s="126"/>
      <c r="B95" s="20"/>
      <c r="C95" s="33" t="str">
        <f t="shared" si="13"/>
        <v/>
      </c>
      <c r="D95" s="33" t="str">
        <f t="shared" si="14"/>
        <v/>
      </c>
      <c r="E95" s="24"/>
      <c r="F95" s="33" t="str">
        <f>IF(E95="","",VLOOKUP(E95,'Cadastro de Produtos'!$C$5:$E$204,2,0))</f>
        <v/>
      </c>
      <c r="G95" s="128"/>
      <c r="H95" s="20"/>
      <c r="I95" s="24"/>
      <c r="J95" s="37" t="str">
        <f t="shared" si="9"/>
        <v/>
      </c>
      <c r="K95" s="22"/>
      <c r="L95" s="37" t="str">
        <f t="shared" si="10"/>
        <v/>
      </c>
      <c r="M95" s="97" t="str">
        <f t="shared" si="11"/>
        <v/>
      </c>
      <c r="N95" s="37" t="str">
        <f t="shared" si="12"/>
        <v/>
      </c>
    </row>
    <row r="96" spans="1:14" ht="18.75" customHeight="1">
      <c r="A96" s="126"/>
      <c r="B96" s="19"/>
      <c r="C96" s="32" t="str">
        <f t="shared" si="13"/>
        <v/>
      </c>
      <c r="D96" s="95" t="str">
        <f t="shared" si="14"/>
        <v/>
      </c>
      <c r="E96" s="23"/>
      <c r="F96" s="32" t="str">
        <f>IF(E96="","",VLOOKUP(E96,'Cadastro de Produtos'!$C$5:$E$204,2,0))</f>
        <v/>
      </c>
      <c r="G96" s="127"/>
      <c r="H96" s="19"/>
      <c r="I96" s="23"/>
      <c r="J96" s="37" t="str">
        <f t="shared" si="9"/>
        <v/>
      </c>
      <c r="K96" s="21"/>
      <c r="L96" s="37" t="str">
        <f t="shared" si="10"/>
        <v/>
      </c>
      <c r="M96" s="96" t="str">
        <f t="shared" si="11"/>
        <v/>
      </c>
      <c r="N96" s="37" t="str">
        <f t="shared" si="12"/>
        <v/>
      </c>
    </row>
    <row r="97" spans="1:14" ht="18.75" customHeight="1">
      <c r="A97" s="126"/>
      <c r="B97" s="20"/>
      <c r="C97" s="33" t="str">
        <f t="shared" si="13"/>
        <v/>
      </c>
      <c r="D97" s="33" t="str">
        <f t="shared" si="14"/>
        <v/>
      </c>
      <c r="E97" s="24"/>
      <c r="F97" s="33" t="str">
        <f>IF(E97="","",VLOOKUP(E97,'Cadastro de Produtos'!$C$5:$E$204,2,0))</f>
        <v/>
      </c>
      <c r="G97" s="128"/>
      <c r="H97" s="20"/>
      <c r="I97" s="24"/>
      <c r="J97" s="37" t="str">
        <f t="shared" si="9"/>
        <v/>
      </c>
      <c r="K97" s="22"/>
      <c r="L97" s="37" t="str">
        <f t="shared" si="10"/>
        <v/>
      </c>
      <c r="M97" s="97" t="str">
        <f t="shared" si="11"/>
        <v/>
      </c>
      <c r="N97" s="37" t="str">
        <f t="shared" si="12"/>
        <v/>
      </c>
    </row>
    <row r="98" spans="1:14" ht="18.75" customHeight="1">
      <c r="A98" s="126"/>
      <c r="B98" s="19"/>
      <c r="C98" s="32" t="str">
        <f t="shared" si="13"/>
        <v/>
      </c>
      <c r="D98" s="95" t="str">
        <f t="shared" si="14"/>
        <v/>
      </c>
      <c r="E98" s="23"/>
      <c r="F98" s="32" t="str">
        <f>IF(E98="","",VLOOKUP(E98,'Cadastro de Produtos'!$C$5:$E$204,2,0))</f>
        <v/>
      </c>
      <c r="G98" s="127"/>
      <c r="H98" s="19"/>
      <c r="I98" s="23"/>
      <c r="J98" s="37" t="str">
        <f t="shared" si="9"/>
        <v/>
      </c>
      <c r="K98" s="21"/>
      <c r="L98" s="37" t="str">
        <f t="shared" si="10"/>
        <v/>
      </c>
      <c r="M98" s="96" t="str">
        <f t="shared" si="11"/>
        <v/>
      </c>
      <c r="N98" s="37" t="str">
        <f t="shared" si="12"/>
        <v/>
      </c>
    </row>
    <row r="99" spans="1:14" ht="18.75" customHeight="1">
      <c r="A99" s="126"/>
      <c r="B99" s="20"/>
      <c r="C99" s="33" t="str">
        <f t="shared" si="13"/>
        <v/>
      </c>
      <c r="D99" s="33" t="str">
        <f t="shared" si="14"/>
        <v/>
      </c>
      <c r="E99" s="24"/>
      <c r="F99" s="33" t="str">
        <f>IF(E99="","",VLOOKUP(E99,'Cadastro de Produtos'!$C$5:$E$204,2,0))</f>
        <v/>
      </c>
      <c r="G99" s="128"/>
      <c r="H99" s="20"/>
      <c r="I99" s="24"/>
      <c r="J99" s="37" t="str">
        <f t="shared" si="9"/>
        <v/>
      </c>
      <c r="K99" s="22"/>
      <c r="L99" s="37" t="str">
        <f t="shared" si="10"/>
        <v/>
      </c>
      <c r="M99" s="97" t="str">
        <f t="shared" si="11"/>
        <v/>
      </c>
      <c r="N99" s="37" t="str">
        <f t="shared" si="12"/>
        <v/>
      </c>
    </row>
    <row r="100" spans="1:14" ht="18.75" customHeight="1">
      <c r="A100" s="126"/>
      <c r="B100" s="19"/>
      <c r="C100" s="32" t="str">
        <f t="shared" si="13"/>
        <v/>
      </c>
      <c r="D100" s="95" t="str">
        <f t="shared" si="14"/>
        <v/>
      </c>
      <c r="E100" s="23"/>
      <c r="F100" s="32" t="str">
        <f>IF(E100="","",VLOOKUP(E100,'Cadastro de Produtos'!$C$5:$E$204,2,0))</f>
        <v/>
      </c>
      <c r="G100" s="127"/>
      <c r="H100" s="19"/>
      <c r="I100" s="23"/>
      <c r="J100" s="37" t="str">
        <f t="shared" si="9"/>
        <v/>
      </c>
      <c r="K100" s="21"/>
      <c r="L100" s="37" t="str">
        <f t="shared" si="10"/>
        <v/>
      </c>
      <c r="M100" s="96" t="str">
        <f t="shared" si="11"/>
        <v/>
      </c>
      <c r="N100" s="37" t="str">
        <f t="shared" si="12"/>
        <v/>
      </c>
    </row>
    <row r="101" spans="1:14" ht="18.75" customHeight="1">
      <c r="A101" s="126"/>
      <c r="B101" s="20"/>
      <c r="C101" s="33" t="str">
        <f t="shared" si="13"/>
        <v/>
      </c>
      <c r="D101" s="33" t="str">
        <f t="shared" si="14"/>
        <v/>
      </c>
      <c r="E101" s="24"/>
      <c r="F101" s="33" t="str">
        <f>IF(E101="","",VLOOKUP(E101,'Cadastro de Produtos'!$C$5:$E$204,2,0))</f>
        <v/>
      </c>
      <c r="G101" s="128"/>
      <c r="H101" s="20"/>
      <c r="I101" s="24"/>
      <c r="J101" s="37" t="str">
        <f t="shared" si="9"/>
        <v/>
      </c>
      <c r="K101" s="22"/>
      <c r="L101" s="37" t="str">
        <f t="shared" si="10"/>
        <v/>
      </c>
      <c r="M101" s="97" t="str">
        <f t="shared" si="11"/>
        <v/>
      </c>
      <c r="N101" s="37" t="str">
        <f t="shared" si="12"/>
        <v/>
      </c>
    </row>
    <row r="102" spans="1:14" ht="18.75" customHeight="1">
      <c r="A102" s="126"/>
      <c r="B102" s="19"/>
      <c r="C102" s="32" t="str">
        <f t="shared" si="13"/>
        <v/>
      </c>
      <c r="D102" s="95" t="str">
        <f t="shared" si="14"/>
        <v/>
      </c>
      <c r="E102" s="23"/>
      <c r="F102" s="32" t="str">
        <f>IF(E102="","",VLOOKUP(E102,'Cadastro de Produtos'!$C$5:$E$204,2,0))</f>
        <v/>
      </c>
      <c r="G102" s="127"/>
      <c r="H102" s="19"/>
      <c r="I102" s="23"/>
      <c r="J102" s="37" t="str">
        <f t="shared" si="9"/>
        <v/>
      </c>
      <c r="K102" s="21"/>
      <c r="L102" s="37" t="str">
        <f t="shared" si="10"/>
        <v/>
      </c>
      <c r="M102" s="96" t="str">
        <f t="shared" si="11"/>
        <v/>
      </c>
      <c r="N102" s="37" t="str">
        <f t="shared" si="12"/>
        <v/>
      </c>
    </row>
    <row r="103" spans="1:14" ht="18.75" customHeight="1">
      <c r="A103" s="126"/>
      <c r="B103" s="20"/>
      <c r="C103" s="33" t="str">
        <f t="shared" si="13"/>
        <v/>
      </c>
      <c r="D103" s="33" t="str">
        <f t="shared" si="14"/>
        <v/>
      </c>
      <c r="E103" s="24"/>
      <c r="F103" s="33" t="str">
        <f>IF(E103="","",VLOOKUP(E103,'Cadastro de Produtos'!$C$5:$E$204,2,0))</f>
        <v/>
      </c>
      <c r="G103" s="128"/>
      <c r="H103" s="20"/>
      <c r="I103" s="24"/>
      <c r="J103" s="37" t="str">
        <f t="shared" si="9"/>
        <v/>
      </c>
      <c r="K103" s="22"/>
      <c r="L103" s="37" t="str">
        <f t="shared" si="10"/>
        <v/>
      </c>
      <c r="M103" s="97" t="str">
        <f t="shared" si="11"/>
        <v/>
      </c>
      <c r="N103" s="37" t="str">
        <f t="shared" si="12"/>
        <v/>
      </c>
    </row>
    <row r="104" spans="1:14" ht="18.75" customHeight="1">
      <c r="A104" s="126"/>
      <c r="B104" s="19"/>
      <c r="C104" s="32" t="str">
        <f t="shared" si="13"/>
        <v/>
      </c>
      <c r="D104" s="95" t="str">
        <f t="shared" si="14"/>
        <v/>
      </c>
      <c r="E104" s="23"/>
      <c r="F104" s="32" t="str">
        <f>IF(E104="","",VLOOKUP(E104,'Cadastro de Produtos'!$C$5:$E$204,2,0))</f>
        <v/>
      </c>
      <c r="G104" s="127"/>
      <c r="H104" s="19"/>
      <c r="I104" s="23"/>
      <c r="J104" s="37" t="str">
        <f t="shared" si="9"/>
        <v/>
      </c>
      <c r="K104" s="21"/>
      <c r="L104" s="37" t="str">
        <f t="shared" si="10"/>
        <v/>
      </c>
      <c r="M104" s="96" t="str">
        <f t="shared" si="11"/>
        <v/>
      </c>
      <c r="N104" s="37" t="str">
        <f t="shared" si="12"/>
        <v/>
      </c>
    </row>
    <row r="105" spans="1:14" ht="18.75" customHeight="1">
      <c r="A105" s="126"/>
      <c r="B105" s="20"/>
      <c r="C105" s="33" t="str">
        <f t="shared" si="13"/>
        <v/>
      </c>
      <c r="D105" s="33" t="str">
        <f t="shared" si="14"/>
        <v/>
      </c>
      <c r="E105" s="24"/>
      <c r="F105" s="33" t="str">
        <f>IF(E105="","",VLOOKUP(E105,'Cadastro de Produtos'!$C$5:$E$204,2,0))</f>
        <v/>
      </c>
      <c r="G105" s="128"/>
      <c r="H105" s="20"/>
      <c r="I105" s="24"/>
      <c r="J105" s="37" t="str">
        <f t="shared" si="9"/>
        <v/>
      </c>
      <c r="K105" s="22"/>
      <c r="L105" s="37" t="str">
        <f t="shared" si="10"/>
        <v/>
      </c>
      <c r="M105" s="97" t="str">
        <f t="shared" si="11"/>
        <v/>
      </c>
      <c r="N105" s="37" t="str">
        <f t="shared" si="12"/>
        <v/>
      </c>
    </row>
    <row r="106" spans="1:14" ht="18.75" customHeight="1">
      <c r="A106" s="126"/>
      <c r="B106" s="19"/>
      <c r="C106" s="32" t="str">
        <f t="shared" si="13"/>
        <v/>
      </c>
      <c r="D106" s="95" t="str">
        <f t="shared" si="14"/>
        <v/>
      </c>
      <c r="E106" s="23"/>
      <c r="F106" s="32" t="str">
        <f>IF(E106="","",VLOOKUP(E106,'Cadastro de Produtos'!$C$5:$E$204,2,0))</f>
        <v/>
      </c>
      <c r="G106" s="127"/>
      <c r="H106" s="19"/>
      <c r="I106" s="23"/>
      <c r="J106" s="37" t="str">
        <f t="shared" ref="J106:J137" si="15">IF(I106="","",G106*I106)</f>
        <v/>
      </c>
      <c r="K106" s="21"/>
      <c r="L106" s="37" t="str">
        <f t="shared" si="10"/>
        <v/>
      </c>
      <c r="M106" s="96" t="str">
        <f t="shared" ref="M106:M137" si="16">IF(I106-K106=0,"",I106-K106)</f>
        <v/>
      </c>
      <c r="N106" s="37" t="str">
        <f t="shared" ref="N106:N137" si="17">IF(M106="","",M106*G106)</f>
        <v/>
      </c>
    </row>
    <row r="107" spans="1:14" ht="18.75" customHeight="1">
      <c r="A107" s="126"/>
      <c r="B107" s="20"/>
      <c r="C107" s="33" t="str">
        <f t="shared" si="13"/>
        <v/>
      </c>
      <c r="D107" s="33" t="str">
        <f t="shared" si="14"/>
        <v/>
      </c>
      <c r="E107" s="24"/>
      <c r="F107" s="33" t="str">
        <f>IF(E107="","",VLOOKUP(E107,'Cadastro de Produtos'!$C$5:$E$204,2,0))</f>
        <v/>
      </c>
      <c r="G107" s="128"/>
      <c r="H107" s="20"/>
      <c r="I107" s="24"/>
      <c r="J107" s="37" t="str">
        <f t="shared" si="15"/>
        <v/>
      </c>
      <c r="K107" s="22"/>
      <c r="L107" s="37" t="str">
        <f t="shared" si="10"/>
        <v/>
      </c>
      <c r="M107" s="97" t="str">
        <f t="shared" si="16"/>
        <v/>
      </c>
      <c r="N107" s="37" t="str">
        <f t="shared" si="17"/>
        <v/>
      </c>
    </row>
    <row r="108" spans="1:14" ht="18.75" customHeight="1">
      <c r="A108" s="126"/>
      <c r="B108" s="19"/>
      <c r="C108" s="32" t="str">
        <f t="shared" si="13"/>
        <v/>
      </c>
      <c r="D108" s="95" t="str">
        <f t="shared" si="14"/>
        <v/>
      </c>
      <c r="E108" s="23"/>
      <c r="F108" s="32" t="str">
        <f>IF(E108="","",VLOOKUP(E108,'Cadastro de Produtos'!$C$5:$E$204,2,0))</f>
        <v/>
      </c>
      <c r="G108" s="127"/>
      <c r="H108" s="19"/>
      <c r="I108" s="23"/>
      <c r="J108" s="37" t="str">
        <f t="shared" si="15"/>
        <v/>
      </c>
      <c r="K108" s="21"/>
      <c r="L108" s="37" t="str">
        <f t="shared" si="10"/>
        <v/>
      </c>
      <c r="M108" s="96" t="str">
        <f t="shared" si="16"/>
        <v/>
      </c>
      <c r="N108" s="37" t="str">
        <f t="shared" si="17"/>
        <v/>
      </c>
    </row>
    <row r="109" spans="1:14" ht="18.75" customHeight="1">
      <c r="A109" s="126"/>
      <c r="B109" s="20"/>
      <c r="C109" s="33" t="str">
        <f t="shared" si="13"/>
        <v/>
      </c>
      <c r="D109" s="33" t="str">
        <f t="shared" si="14"/>
        <v/>
      </c>
      <c r="E109" s="24"/>
      <c r="F109" s="33" t="str">
        <f>IF(E109="","",VLOOKUP(E109,'Cadastro de Produtos'!$C$5:$E$204,2,0))</f>
        <v/>
      </c>
      <c r="G109" s="128"/>
      <c r="H109" s="20"/>
      <c r="I109" s="24"/>
      <c r="J109" s="37" t="str">
        <f t="shared" si="15"/>
        <v/>
      </c>
      <c r="K109" s="22"/>
      <c r="L109" s="37" t="str">
        <f t="shared" si="10"/>
        <v/>
      </c>
      <c r="M109" s="97" t="str">
        <f t="shared" si="16"/>
        <v/>
      </c>
      <c r="N109" s="37" t="str">
        <f t="shared" si="17"/>
        <v/>
      </c>
    </row>
    <row r="110" spans="1:14" ht="18.75" customHeight="1">
      <c r="A110" s="126"/>
      <c r="B110" s="19"/>
      <c r="C110" s="32" t="str">
        <f t="shared" si="13"/>
        <v/>
      </c>
      <c r="D110" s="95" t="str">
        <f t="shared" si="14"/>
        <v/>
      </c>
      <c r="E110" s="23"/>
      <c r="F110" s="32" t="str">
        <f>IF(E110="","",VLOOKUP(E110,'Cadastro de Produtos'!$C$5:$E$204,2,0))</f>
        <v/>
      </c>
      <c r="G110" s="127"/>
      <c r="H110" s="19"/>
      <c r="I110" s="23"/>
      <c r="J110" s="37" t="str">
        <f t="shared" si="15"/>
        <v/>
      </c>
      <c r="K110" s="21"/>
      <c r="L110" s="37" t="str">
        <f t="shared" si="10"/>
        <v/>
      </c>
      <c r="M110" s="96" t="str">
        <f t="shared" si="16"/>
        <v/>
      </c>
      <c r="N110" s="37" t="str">
        <f t="shared" si="17"/>
        <v/>
      </c>
    </row>
    <row r="111" spans="1:14" ht="18.75" customHeight="1">
      <c r="A111" s="126"/>
      <c r="B111" s="20"/>
      <c r="C111" s="33" t="str">
        <f t="shared" si="13"/>
        <v/>
      </c>
      <c r="D111" s="33" t="str">
        <f t="shared" si="14"/>
        <v/>
      </c>
      <c r="E111" s="24"/>
      <c r="F111" s="33" t="str">
        <f>IF(E111="","",VLOOKUP(E111,'Cadastro de Produtos'!$C$5:$E$204,2,0))</f>
        <v/>
      </c>
      <c r="G111" s="128"/>
      <c r="H111" s="20"/>
      <c r="I111" s="24"/>
      <c r="J111" s="37" t="str">
        <f t="shared" si="15"/>
        <v/>
      </c>
      <c r="K111" s="22"/>
      <c r="L111" s="37" t="str">
        <f t="shared" si="10"/>
        <v/>
      </c>
      <c r="M111" s="97" t="str">
        <f t="shared" si="16"/>
        <v/>
      </c>
      <c r="N111" s="37" t="str">
        <f t="shared" si="17"/>
        <v/>
      </c>
    </row>
    <row r="112" spans="1:14" ht="18.75" customHeight="1">
      <c r="A112" s="126"/>
      <c r="B112" s="19"/>
      <c r="C112" s="32" t="str">
        <f t="shared" si="13"/>
        <v/>
      </c>
      <c r="D112" s="95" t="str">
        <f t="shared" si="14"/>
        <v/>
      </c>
      <c r="E112" s="23"/>
      <c r="F112" s="32" t="str">
        <f>IF(E112="","",VLOOKUP(E112,'Cadastro de Produtos'!$C$5:$E$204,2,0))</f>
        <v/>
      </c>
      <c r="G112" s="127"/>
      <c r="H112" s="19"/>
      <c r="I112" s="23"/>
      <c r="J112" s="37" t="str">
        <f t="shared" si="15"/>
        <v/>
      </c>
      <c r="K112" s="21"/>
      <c r="L112" s="37" t="str">
        <f t="shared" si="10"/>
        <v/>
      </c>
      <c r="M112" s="96" t="str">
        <f t="shared" si="16"/>
        <v/>
      </c>
      <c r="N112" s="37" t="str">
        <f t="shared" si="17"/>
        <v/>
      </c>
    </row>
    <row r="113" spans="1:14" ht="18.75" customHeight="1">
      <c r="A113" s="126"/>
      <c r="B113" s="20"/>
      <c r="C113" s="33" t="str">
        <f t="shared" si="13"/>
        <v/>
      </c>
      <c r="D113" s="33" t="str">
        <f t="shared" si="14"/>
        <v/>
      </c>
      <c r="E113" s="24"/>
      <c r="F113" s="33" t="str">
        <f>IF(E113="","",VLOOKUP(E113,'Cadastro de Produtos'!$C$5:$E$204,2,0))</f>
        <v/>
      </c>
      <c r="G113" s="128"/>
      <c r="H113" s="20"/>
      <c r="I113" s="24"/>
      <c r="J113" s="37" t="str">
        <f t="shared" si="15"/>
        <v/>
      </c>
      <c r="K113" s="22"/>
      <c r="L113" s="37" t="str">
        <f t="shared" si="10"/>
        <v/>
      </c>
      <c r="M113" s="97" t="str">
        <f t="shared" si="16"/>
        <v/>
      </c>
      <c r="N113" s="37" t="str">
        <f t="shared" si="17"/>
        <v/>
      </c>
    </row>
    <row r="114" spans="1:14" ht="18.75" customHeight="1">
      <c r="A114" s="126"/>
      <c r="B114" s="19"/>
      <c r="C114" s="32" t="str">
        <f t="shared" si="13"/>
        <v/>
      </c>
      <c r="D114" s="95" t="str">
        <f t="shared" si="14"/>
        <v/>
      </c>
      <c r="E114" s="23"/>
      <c r="F114" s="32" t="str">
        <f>IF(E114="","",VLOOKUP(E114,'Cadastro de Produtos'!$C$5:$E$204,2,0))</f>
        <v/>
      </c>
      <c r="G114" s="127"/>
      <c r="H114" s="19"/>
      <c r="I114" s="23"/>
      <c r="J114" s="37" t="str">
        <f t="shared" si="15"/>
        <v/>
      </c>
      <c r="K114" s="21"/>
      <c r="L114" s="37" t="str">
        <f t="shared" si="10"/>
        <v/>
      </c>
      <c r="M114" s="96" t="str">
        <f t="shared" si="16"/>
        <v/>
      </c>
      <c r="N114" s="37" t="str">
        <f t="shared" si="17"/>
        <v/>
      </c>
    </row>
    <row r="115" spans="1:14" ht="18.75" customHeight="1">
      <c r="A115" s="126"/>
      <c r="B115" s="20"/>
      <c r="C115" s="33" t="str">
        <f t="shared" si="13"/>
        <v/>
      </c>
      <c r="D115" s="33" t="str">
        <f t="shared" si="14"/>
        <v/>
      </c>
      <c r="E115" s="24"/>
      <c r="F115" s="33" t="str">
        <f>IF(E115="","",VLOOKUP(E115,'Cadastro de Produtos'!$C$5:$E$204,2,0))</f>
        <v/>
      </c>
      <c r="G115" s="128"/>
      <c r="H115" s="20"/>
      <c r="I115" s="24"/>
      <c r="J115" s="37" t="str">
        <f t="shared" si="15"/>
        <v/>
      </c>
      <c r="K115" s="22"/>
      <c r="L115" s="37" t="str">
        <f t="shared" si="10"/>
        <v/>
      </c>
      <c r="M115" s="97" t="str">
        <f t="shared" si="16"/>
        <v/>
      </c>
      <c r="N115" s="37" t="str">
        <f t="shared" si="17"/>
        <v/>
      </c>
    </row>
    <row r="116" spans="1:14" ht="18.75" customHeight="1">
      <c r="A116" s="126"/>
      <c r="B116" s="19"/>
      <c r="C116" s="32" t="str">
        <f t="shared" si="13"/>
        <v/>
      </c>
      <c r="D116" s="95" t="str">
        <f t="shared" si="14"/>
        <v/>
      </c>
      <c r="E116" s="23"/>
      <c r="F116" s="32" t="str">
        <f>IF(E116="","",VLOOKUP(E116,'Cadastro de Produtos'!$C$5:$E$204,2,0))</f>
        <v/>
      </c>
      <c r="G116" s="127"/>
      <c r="H116" s="19"/>
      <c r="I116" s="23"/>
      <c r="J116" s="37" t="str">
        <f t="shared" si="15"/>
        <v/>
      </c>
      <c r="K116" s="21"/>
      <c r="L116" s="37" t="str">
        <f t="shared" si="10"/>
        <v/>
      </c>
      <c r="M116" s="96" t="str">
        <f t="shared" si="16"/>
        <v/>
      </c>
      <c r="N116" s="37" t="str">
        <f t="shared" si="17"/>
        <v/>
      </c>
    </row>
    <row r="117" spans="1:14" ht="18.75" customHeight="1">
      <c r="A117" s="126"/>
      <c r="B117" s="20"/>
      <c r="C117" s="33" t="str">
        <f t="shared" si="13"/>
        <v/>
      </c>
      <c r="D117" s="33" t="str">
        <f t="shared" si="14"/>
        <v/>
      </c>
      <c r="E117" s="24"/>
      <c r="F117" s="33" t="str">
        <f>IF(E117="","",VLOOKUP(E117,'Cadastro de Produtos'!$C$5:$E$204,2,0))</f>
        <v/>
      </c>
      <c r="G117" s="128"/>
      <c r="H117" s="20"/>
      <c r="I117" s="24"/>
      <c r="J117" s="37" t="str">
        <f t="shared" si="15"/>
        <v/>
      </c>
      <c r="K117" s="22"/>
      <c r="L117" s="37" t="str">
        <f t="shared" si="10"/>
        <v/>
      </c>
      <c r="M117" s="97" t="str">
        <f t="shared" si="16"/>
        <v/>
      </c>
      <c r="N117" s="37" t="str">
        <f t="shared" si="17"/>
        <v/>
      </c>
    </row>
    <row r="118" spans="1:14" ht="18.75" customHeight="1">
      <c r="A118" s="126"/>
      <c r="B118" s="19"/>
      <c r="C118" s="32" t="str">
        <f t="shared" si="13"/>
        <v/>
      </c>
      <c r="D118" s="95" t="str">
        <f t="shared" si="14"/>
        <v/>
      </c>
      <c r="E118" s="23"/>
      <c r="F118" s="32" t="str">
        <f>IF(E118="","",VLOOKUP(E118,'Cadastro de Produtos'!$C$5:$E$204,2,0))</f>
        <v/>
      </c>
      <c r="G118" s="127"/>
      <c r="H118" s="19"/>
      <c r="I118" s="23"/>
      <c r="J118" s="37" t="str">
        <f t="shared" si="15"/>
        <v/>
      </c>
      <c r="K118" s="21"/>
      <c r="L118" s="37" t="str">
        <f t="shared" si="10"/>
        <v/>
      </c>
      <c r="M118" s="96" t="str">
        <f t="shared" si="16"/>
        <v/>
      </c>
      <c r="N118" s="37" t="str">
        <f t="shared" si="17"/>
        <v/>
      </c>
    </row>
    <row r="119" spans="1:14" ht="18.75" customHeight="1">
      <c r="A119" s="126"/>
      <c r="B119" s="20"/>
      <c r="C119" s="33" t="str">
        <f t="shared" si="13"/>
        <v/>
      </c>
      <c r="D119" s="33" t="str">
        <f t="shared" si="14"/>
        <v/>
      </c>
      <c r="E119" s="24"/>
      <c r="F119" s="33" t="str">
        <f>IF(E119="","",VLOOKUP(E119,'Cadastro de Produtos'!$C$5:$E$204,2,0))</f>
        <v/>
      </c>
      <c r="G119" s="128"/>
      <c r="H119" s="20"/>
      <c r="I119" s="24"/>
      <c r="J119" s="37" t="str">
        <f t="shared" si="15"/>
        <v/>
      </c>
      <c r="K119" s="22"/>
      <c r="L119" s="37" t="str">
        <f t="shared" si="10"/>
        <v/>
      </c>
      <c r="M119" s="97" t="str">
        <f t="shared" si="16"/>
        <v/>
      </c>
      <c r="N119" s="37" t="str">
        <f t="shared" si="17"/>
        <v/>
      </c>
    </row>
    <row r="120" spans="1:14" ht="18.75" customHeight="1">
      <c r="A120" s="126"/>
      <c r="B120" s="19"/>
      <c r="C120" s="32" t="str">
        <f t="shared" si="13"/>
        <v/>
      </c>
      <c r="D120" s="95" t="str">
        <f t="shared" si="14"/>
        <v/>
      </c>
      <c r="E120" s="23"/>
      <c r="F120" s="32" t="str">
        <f>IF(E120="","",VLOOKUP(E120,'Cadastro de Produtos'!$C$5:$E$204,2,0))</f>
        <v/>
      </c>
      <c r="G120" s="127"/>
      <c r="H120" s="19"/>
      <c r="I120" s="23"/>
      <c r="J120" s="37" t="str">
        <f t="shared" si="15"/>
        <v/>
      </c>
      <c r="K120" s="21"/>
      <c r="L120" s="37" t="str">
        <f t="shared" si="10"/>
        <v/>
      </c>
      <c r="M120" s="96" t="str">
        <f t="shared" si="16"/>
        <v/>
      </c>
      <c r="N120" s="37" t="str">
        <f t="shared" si="17"/>
        <v/>
      </c>
    </row>
    <row r="121" spans="1:14" ht="18.75" customHeight="1">
      <c r="A121" s="126"/>
      <c r="B121" s="20"/>
      <c r="C121" s="33" t="str">
        <f t="shared" si="13"/>
        <v/>
      </c>
      <c r="D121" s="33" t="str">
        <f t="shared" si="14"/>
        <v/>
      </c>
      <c r="E121" s="24"/>
      <c r="F121" s="33" t="str">
        <f>IF(E121="","",VLOOKUP(E121,'Cadastro de Produtos'!$C$5:$E$204,2,0))</f>
        <v/>
      </c>
      <c r="G121" s="128"/>
      <c r="H121" s="20"/>
      <c r="I121" s="24"/>
      <c r="J121" s="37" t="str">
        <f t="shared" si="15"/>
        <v/>
      </c>
      <c r="K121" s="22"/>
      <c r="L121" s="37" t="str">
        <f t="shared" si="10"/>
        <v/>
      </c>
      <c r="M121" s="97" t="str">
        <f t="shared" si="16"/>
        <v/>
      </c>
      <c r="N121" s="37" t="str">
        <f t="shared" si="17"/>
        <v/>
      </c>
    </row>
    <row r="122" spans="1:14" ht="18.75" customHeight="1">
      <c r="A122" s="126"/>
      <c r="B122" s="19"/>
      <c r="C122" s="32" t="str">
        <f t="shared" si="13"/>
        <v/>
      </c>
      <c r="D122" s="95" t="str">
        <f t="shared" si="14"/>
        <v/>
      </c>
      <c r="E122" s="23"/>
      <c r="F122" s="32" t="str">
        <f>IF(E122="","",VLOOKUP(E122,'Cadastro de Produtos'!$C$5:$E$204,2,0))</f>
        <v/>
      </c>
      <c r="G122" s="127"/>
      <c r="H122" s="19"/>
      <c r="I122" s="23"/>
      <c r="J122" s="37" t="str">
        <f t="shared" si="15"/>
        <v/>
      </c>
      <c r="K122" s="21"/>
      <c r="L122" s="37" t="str">
        <f t="shared" si="10"/>
        <v/>
      </c>
      <c r="M122" s="96" t="str">
        <f t="shared" si="16"/>
        <v/>
      </c>
      <c r="N122" s="37" t="str">
        <f t="shared" si="17"/>
        <v/>
      </c>
    </row>
    <row r="123" spans="1:14" ht="18.75" customHeight="1">
      <c r="A123" s="126"/>
      <c r="B123" s="20"/>
      <c r="C123" s="33" t="str">
        <f t="shared" si="13"/>
        <v/>
      </c>
      <c r="D123" s="33" t="str">
        <f t="shared" si="14"/>
        <v/>
      </c>
      <c r="E123" s="24"/>
      <c r="F123" s="33" t="str">
        <f>IF(E123="","",VLOOKUP(E123,'Cadastro de Produtos'!$C$5:$E$204,2,0))</f>
        <v/>
      </c>
      <c r="G123" s="128"/>
      <c r="H123" s="20"/>
      <c r="I123" s="24"/>
      <c r="J123" s="37" t="str">
        <f t="shared" si="15"/>
        <v/>
      </c>
      <c r="K123" s="22"/>
      <c r="L123" s="37" t="str">
        <f t="shared" si="10"/>
        <v/>
      </c>
      <c r="M123" s="97" t="str">
        <f t="shared" si="16"/>
        <v/>
      </c>
      <c r="N123" s="37" t="str">
        <f t="shared" si="17"/>
        <v/>
      </c>
    </row>
    <row r="124" spans="1:14" ht="18.75" customHeight="1">
      <c r="A124" s="126"/>
      <c r="B124" s="19"/>
      <c r="C124" s="32" t="str">
        <f t="shared" si="13"/>
        <v/>
      </c>
      <c r="D124" s="95" t="str">
        <f t="shared" si="14"/>
        <v/>
      </c>
      <c r="E124" s="23"/>
      <c r="F124" s="32" t="str">
        <f>IF(E124="","",VLOOKUP(E124,'Cadastro de Produtos'!$C$5:$E$204,2,0))</f>
        <v/>
      </c>
      <c r="G124" s="127"/>
      <c r="H124" s="19"/>
      <c r="I124" s="23"/>
      <c r="J124" s="37" t="str">
        <f t="shared" si="15"/>
        <v/>
      </c>
      <c r="K124" s="21"/>
      <c r="L124" s="37" t="str">
        <f t="shared" si="10"/>
        <v/>
      </c>
      <c r="M124" s="96" t="str">
        <f t="shared" si="16"/>
        <v/>
      </c>
      <c r="N124" s="37" t="str">
        <f t="shared" si="17"/>
        <v/>
      </c>
    </row>
    <row r="125" spans="1:14" ht="18.75" customHeight="1">
      <c r="A125" s="126"/>
      <c r="B125" s="20"/>
      <c r="C125" s="33" t="str">
        <f t="shared" si="13"/>
        <v/>
      </c>
      <c r="D125" s="33" t="str">
        <f t="shared" si="14"/>
        <v/>
      </c>
      <c r="E125" s="24"/>
      <c r="F125" s="33" t="str">
        <f>IF(E125="","",VLOOKUP(E125,'Cadastro de Produtos'!$C$5:$E$204,2,0))</f>
        <v/>
      </c>
      <c r="G125" s="128"/>
      <c r="H125" s="20"/>
      <c r="I125" s="24"/>
      <c r="J125" s="37" t="str">
        <f t="shared" si="15"/>
        <v/>
      </c>
      <c r="K125" s="22"/>
      <c r="L125" s="37" t="str">
        <f t="shared" si="10"/>
        <v/>
      </c>
      <c r="M125" s="97" t="str">
        <f t="shared" si="16"/>
        <v/>
      </c>
      <c r="N125" s="37" t="str">
        <f t="shared" si="17"/>
        <v/>
      </c>
    </row>
    <row r="126" spans="1:14" ht="18.75" customHeight="1">
      <c r="A126" s="126"/>
      <c r="B126" s="19"/>
      <c r="C126" s="32" t="str">
        <f t="shared" si="13"/>
        <v/>
      </c>
      <c r="D126" s="95" t="str">
        <f t="shared" si="14"/>
        <v/>
      </c>
      <c r="E126" s="23"/>
      <c r="F126" s="32" t="str">
        <f>IF(E126="","",VLOOKUP(E126,'Cadastro de Produtos'!$C$5:$E$204,2,0))</f>
        <v/>
      </c>
      <c r="G126" s="127"/>
      <c r="H126" s="19"/>
      <c r="I126" s="23"/>
      <c r="J126" s="37" t="str">
        <f t="shared" si="15"/>
        <v/>
      </c>
      <c r="K126" s="21"/>
      <c r="L126" s="37" t="str">
        <f t="shared" si="10"/>
        <v/>
      </c>
      <c r="M126" s="96" t="str">
        <f t="shared" si="16"/>
        <v/>
      </c>
      <c r="N126" s="37" t="str">
        <f t="shared" si="17"/>
        <v/>
      </c>
    </row>
    <row r="127" spans="1:14" ht="18.75" customHeight="1">
      <c r="A127" s="126"/>
      <c r="B127" s="20"/>
      <c r="C127" s="33" t="str">
        <f t="shared" si="13"/>
        <v/>
      </c>
      <c r="D127" s="33" t="str">
        <f t="shared" si="14"/>
        <v/>
      </c>
      <c r="E127" s="24"/>
      <c r="F127" s="33" t="str">
        <f>IF(E127="","",VLOOKUP(E127,'Cadastro de Produtos'!$C$5:$E$204,2,0))</f>
        <v/>
      </c>
      <c r="G127" s="128"/>
      <c r="H127" s="20"/>
      <c r="I127" s="24"/>
      <c r="J127" s="37" t="str">
        <f t="shared" si="15"/>
        <v/>
      </c>
      <c r="K127" s="22"/>
      <c r="L127" s="37" t="str">
        <f t="shared" si="10"/>
        <v/>
      </c>
      <c r="M127" s="97" t="str">
        <f t="shared" si="16"/>
        <v/>
      </c>
      <c r="N127" s="37" t="str">
        <f t="shared" si="17"/>
        <v/>
      </c>
    </row>
    <row r="128" spans="1:14" ht="18.75" customHeight="1">
      <c r="A128" s="126"/>
      <c r="B128" s="19"/>
      <c r="C128" s="32" t="str">
        <f t="shared" si="13"/>
        <v/>
      </c>
      <c r="D128" s="95" t="str">
        <f t="shared" si="14"/>
        <v/>
      </c>
      <c r="E128" s="23"/>
      <c r="F128" s="32" t="str">
        <f>IF(E128="","",VLOOKUP(E128,'Cadastro de Produtos'!$C$5:$E$204,2,0))</f>
        <v/>
      </c>
      <c r="G128" s="127"/>
      <c r="H128" s="19"/>
      <c r="I128" s="23"/>
      <c r="J128" s="37" t="str">
        <f t="shared" si="15"/>
        <v/>
      </c>
      <c r="K128" s="21"/>
      <c r="L128" s="37" t="str">
        <f t="shared" si="10"/>
        <v/>
      </c>
      <c r="M128" s="96" t="str">
        <f t="shared" si="16"/>
        <v/>
      </c>
      <c r="N128" s="37" t="str">
        <f t="shared" si="17"/>
        <v/>
      </c>
    </row>
    <row r="129" spans="1:14" ht="18.75" customHeight="1">
      <c r="A129" s="126"/>
      <c r="B129" s="20"/>
      <c r="C129" s="33" t="str">
        <f t="shared" si="13"/>
        <v/>
      </c>
      <c r="D129" s="33" t="str">
        <f t="shared" si="14"/>
        <v/>
      </c>
      <c r="E129" s="24"/>
      <c r="F129" s="33" t="str">
        <f>IF(E129="","",VLOOKUP(E129,'Cadastro de Produtos'!$C$5:$E$204,2,0))</f>
        <v/>
      </c>
      <c r="G129" s="128"/>
      <c r="H129" s="20"/>
      <c r="I129" s="24"/>
      <c r="J129" s="37" t="str">
        <f t="shared" si="15"/>
        <v/>
      </c>
      <c r="K129" s="22"/>
      <c r="L129" s="37" t="str">
        <f t="shared" si="10"/>
        <v/>
      </c>
      <c r="M129" s="97" t="str">
        <f t="shared" si="16"/>
        <v/>
      </c>
      <c r="N129" s="37" t="str">
        <f t="shared" si="17"/>
        <v/>
      </c>
    </row>
    <row r="130" spans="1:14" ht="18.75" customHeight="1">
      <c r="A130" s="126"/>
      <c r="B130" s="19"/>
      <c r="C130" s="32" t="str">
        <f t="shared" si="13"/>
        <v/>
      </c>
      <c r="D130" s="95" t="str">
        <f t="shared" si="14"/>
        <v/>
      </c>
      <c r="E130" s="23"/>
      <c r="F130" s="32" t="str">
        <f>IF(E130="","",VLOOKUP(E130,'Cadastro de Produtos'!$C$5:$E$204,2,0))</f>
        <v/>
      </c>
      <c r="G130" s="127"/>
      <c r="H130" s="19"/>
      <c r="I130" s="23"/>
      <c r="J130" s="37" t="str">
        <f t="shared" si="15"/>
        <v/>
      </c>
      <c r="K130" s="21"/>
      <c r="L130" s="37" t="str">
        <f t="shared" si="10"/>
        <v/>
      </c>
      <c r="M130" s="96" t="str">
        <f t="shared" si="16"/>
        <v/>
      </c>
      <c r="N130" s="37" t="str">
        <f t="shared" si="17"/>
        <v/>
      </c>
    </row>
    <row r="131" spans="1:14" ht="18.75" customHeight="1">
      <c r="A131" s="126"/>
      <c r="B131" s="20"/>
      <c r="C131" s="33" t="str">
        <f t="shared" si="13"/>
        <v/>
      </c>
      <c r="D131" s="33" t="str">
        <f t="shared" si="14"/>
        <v/>
      </c>
      <c r="E131" s="24"/>
      <c r="F131" s="33" t="str">
        <f>IF(E131="","",VLOOKUP(E131,'Cadastro de Produtos'!$C$5:$E$204,2,0))</f>
        <v/>
      </c>
      <c r="G131" s="128"/>
      <c r="H131" s="20"/>
      <c r="I131" s="24"/>
      <c r="J131" s="37" t="str">
        <f t="shared" si="15"/>
        <v/>
      </c>
      <c r="K131" s="22"/>
      <c r="L131" s="37" t="str">
        <f t="shared" si="10"/>
        <v/>
      </c>
      <c r="M131" s="97" t="str">
        <f t="shared" si="16"/>
        <v/>
      </c>
      <c r="N131" s="37" t="str">
        <f t="shared" si="17"/>
        <v/>
      </c>
    </row>
    <row r="132" spans="1:14" ht="18.75" customHeight="1">
      <c r="A132" s="126"/>
      <c r="B132" s="19"/>
      <c r="C132" s="32" t="str">
        <f t="shared" si="13"/>
        <v/>
      </c>
      <c r="D132" s="95" t="str">
        <f t="shared" si="14"/>
        <v/>
      </c>
      <c r="E132" s="23"/>
      <c r="F132" s="32" t="str">
        <f>IF(E132="","",VLOOKUP(E132,'Cadastro de Produtos'!$C$5:$E$204,2,0))</f>
        <v/>
      </c>
      <c r="G132" s="127"/>
      <c r="H132" s="19"/>
      <c r="I132" s="23"/>
      <c r="J132" s="37" t="str">
        <f t="shared" si="15"/>
        <v/>
      </c>
      <c r="K132" s="21"/>
      <c r="L132" s="37" t="str">
        <f t="shared" si="10"/>
        <v/>
      </c>
      <c r="M132" s="96" t="str">
        <f t="shared" si="16"/>
        <v/>
      </c>
      <c r="N132" s="37" t="str">
        <f t="shared" si="17"/>
        <v/>
      </c>
    </row>
    <row r="133" spans="1:14" ht="18.75" customHeight="1">
      <c r="A133" s="126"/>
      <c r="B133" s="20"/>
      <c r="C133" s="33" t="str">
        <f t="shared" si="13"/>
        <v/>
      </c>
      <c r="D133" s="33" t="str">
        <f t="shared" si="14"/>
        <v/>
      </c>
      <c r="E133" s="24"/>
      <c r="F133" s="33" t="str">
        <f>IF(E133="","",VLOOKUP(E133,'Cadastro de Produtos'!$C$5:$E$204,2,0))</f>
        <v/>
      </c>
      <c r="G133" s="128"/>
      <c r="H133" s="20"/>
      <c r="I133" s="24"/>
      <c r="J133" s="37" t="str">
        <f t="shared" si="15"/>
        <v/>
      </c>
      <c r="K133" s="22"/>
      <c r="L133" s="37" t="str">
        <f t="shared" si="10"/>
        <v/>
      </c>
      <c r="M133" s="97" t="str">
        <f t="shared" si="16"/>
        <v/>
      </c>
      <c r="N133" s="37" t="str">
        <f t="shared" si="17"/>
        <v/>
      </c>
    </row>
    <row r="134" spans="1:14" ht="18.75" customHeight="1">
      <c r="A134" s="126"/>
      <c r="B134" s="19"/>
      <c r="C134" s="32" t="str">
        <f t="shared" si="13"/>
        <v/>
      </c>
      <c r="D134" s="95" t="str">
        <f t="shared" si="14"/>
        <v/>
      </c>
      <c r="E134" s="23"/>
      <c r="F134" s="32" t="str">
        <f>IF(E134="","",VLOOKUP(E134,'Cadastro de Produtos'!$C$5:$E$204,2,0))</f>
        <v/>
      </c>
      <c r="G134" s="127"/>
      <c r="H134" s="19"/>
      <c r="I134" s="23"/>
      <c r="J134" s="37" t="str">
        <f t="shared" si="15"/>
        <v/>
      </c>
      <c r="K134" s="21"/>
      <c r="L134" s="37" t="str">
        <f t="shared" si="10"/>
        <v/>
      </c>
      <c r="M134" s="96" t="str">
        <f t="shared" si="16"/>
        <v/>
      </c>
      <c r="N134" s="37" t="str">
        <f t="shared" si="17"/>
        <v/>
      </c>
    </row>
    <row r="135" spans="1:14" ht="18.75" customHeight="1">
      <c r="A135" s="126"/>
      <c r="B135" s="20"/>
      <c r="C135" s="33" t="str">
        <f t="shared" si="13"/>
        <v/>
      </c>
      <c r="D135" s="33" t="str">
        <f t="shared" si="14"/>
        <v/>
      </c>
      <c r="E135" s="24"/>
      <c r="F135" s="33" t="str">
        <f>IF(E135="","",VLOOKUP(E135,'Cadastro de Produtos'!$C$5:$E$204,2,0))</f>
        <v/>
      </c>
      <c r="G135" s="128"/>
      <c r="H135" s="20"/>
      <c r="I135" s="24"/>
      <c r="J135" s="37" t="str">
        <f t="shared" si="15"/>
        <v/>
      </c>
      <c r="K135" s="22"/>
      <c r="L135" s="37" t="str">
        <f t="shared" si="10"/>
        <v/>
      </c>
      <c r="M135" s="97" t="str">
        <f t="shared" si="16"/>
        <v/>
      </c>
      <c r="N135" s="37" t="str">
        <f t="shared" si="17"/>
        <v/>
      </c>
    </row>
    <row r="136" spans="1:14" ht="18.75" customHeight="1">
      <c r="A136" s="126"/>
      <c r="B136" s="19"/>
      <c r="C136" s="32" t="str">
        <f t="shared" si="13"/>
        <v/>
      </c>
      <c r="D136" s="95" t="str">
        <f t="shared" si="14"/>
        <v/>
      </c>
      <c r="E136" s="23"/>
      <c r="F136" s="32" t="str">
        <f>IF(E136="","",VLOOKUP(E136,'Cadastro de Produtos'!$C$5:$E$204,2,0))</f>
        <v/>
      </c>
      <c r="G136" s="127"/>
      <c r="H136" s="19"/>
      <c r="I136" s="23"/>
      <c r="J136" s="37" t="str">
        <f t="shared" si="15"/>
        <v/>
      </c>
      <c r="K136" s="21"/>
      <c r="L136" s="37" t="str">
        <f t="shared" si="10"/>
        <v/>
      </c>
      <c r="M136" s="96" t="str">
        <f t="shared" si="16"/>
        <v/>
      </c>
      <c r="N136" s="37" t="str">
        <f t="shared" si="17"/>
        <v/>
      </c>
    </row>
    <row r="137" spans="1:14" ht="18.75" customHeight="1">
      <c r="A137" s="126"/>
      <c r="B137" s="20"/>
      <c r="C137" s="33" t="str">
        <f t="shared" si="13"/>
        <v/>
      </c>
      <c r="D137" s="33" t="str">
        <f t="shared" si="14"/>
        <v/>
      </c>
      <c r="E137" s="24"/>
      <c r="F137" s="33" t="str">
        <f>IF(E137="","",VLOOKUP(E137,'Cadastro de Produtos'!$C$5:$E$204,2,0))</f>
        <v/>
      </c>
      <c r="G137" s="128"/>
      <c r="H137" s="20"/>
      <c r="I137" s="24"/>
      <c r="J137" s="37" t="str">
        <f t="shared" si="15"/>
        <v/>
      </c>
      <c r="K137" s="22"/>
      <c r="L137" s="37" t="str">
        <f t="shared" si="10"/>
        <v/>
      </c>
      <c r="M137" s="97" t="str">
        <f t="shared" si="16"/>
        <v/>
      </c>
      <c r="N137" s="37" t="str">
        <f t="shared" si="17"/>
        <v/>
      </c>
    </row>
    <row r="138" spans="1:14" ht="18.75" customHeight="1">
      <c r="A138" s="126"/>
      <c r="B138" s="19"/>
      <c r="C138" s="32" t="str">
        <f t="shared" si="13"/>
        <v/>
      </c>
      <c r="D138" s="95" t="str">
        <f t="shared" si="14"/>
        <v/>
      </c>
      <c r="E138" s="23"/>
      <c r="F138" s="32" t="str">
        <f>IF(E138="","",VLOOKUP(E138,'Cadastro de Produtos'!$C$5:$E$204,2,0))</f>
        <v/>
      </c>
      <c r="G138" s="127"/>
      <c r="H138" s="19"/>
      <c r="I138" s="23"/>
      <c r="J138" s="37" t="str">
        <f t="shared" ref="J138:J150" si="18">IF(I138="","",G138*I138)</f>
        <v/>
      </c>
      <c r="K138" s="21"/>
      <c r="L138" s="37" t="str">
        <f t="shared" ref="L138:L150" si="19">IF(K138="","",K138*G138)</f>
        <v/>
      </c>
      <c r="M138" s="96" t="str">
        <f t="shared" ref="M138:M150" si="20">IF(I138-K138=0,"",I138-K138)</f>
        <v/>
      </c>
      <c r="N138" s="37" t="str">
        <f t="shared" ref="N138:N150" si="21">IF(M138="","",M138*G138)</f>
        <v/>
      </c>
    </row>
    <row r="139" spans="1:14" ht="18.75" customHeight="1">
      <c r="A139" s="126"/>
      <c r="B139" s="20"/>
      <c r="C139" s="33" t="str">
        <f t="shared" ref="C139:C150" si="22">IF(B139="","",(MONTH(B139)))</f>
        <v/>
      </c>
      <c r="D139" s="33" t="str">
        <f t="shared" ref="D139:D150" si="23">IF(C139="","",IF(C139=1,"JAN",IF(C139=2,"FEV",IF(C139=3,"MAR",IF(C139=4,"ABR",IF(C139=5,"MAI",IF(C139=6,"JUN",IF(C139=7,"JUL",IF(C139=8,"AGO",IF(C139=9,"SET",IF(C139=10,"OUT",IF(C139=11,"NOV",IF(C139=12,"DEZ","ERRO")))))))))))))</f>
        <v/>
      </c>
      <c r="E139" s="24"/>
      <c r="F139" s="33" t="str">
        <f>IF(E139="","",VLOOKUP(E139,'Cadastro de Produtos'!$C$5:$E$204,2,0))</f>
        <v/>
      </c>
      <c r="G139" s="128"/>
      <c r="H139" s="20"/>
      <c r="I139" s="24"/>
      <c r="J139" s="37" t="str">
        <f t="shared" si="18"/>
        <v/>
      </c>
      <c r="K139" s="22"/>
      <c r="L139" s="37" t="str">
        <f t="shared" si="19"/>
        <v/>
      </c>
      <c r="M139" s="97" t="str">
        <f t="shared" si="20"/>
        <v/>
      </c>
      <c r="N139" s="37" t="str">
        <f t="shared" si="21"/>
        <v/>
      </c>
    </row>
    <row r="140" spans="1:14" ht="18.75" customHeight="1">
      <c r="A140" s="126"/>
      <c r="B140" s="19"/>
      <c r="C140" s="32" t="str">
        <f t="shared" si="22"/>
        <v/>
      </c>
      <c r="D140" s="95" t="str">
        <f t="shared" si="23"/>
        <v/>
      </c>
      <c r="E140" s="23"/>
      <c r="F140" s="32" t="str">
        <f>IF(E140="","",VLOOKUP(E140,'Cadastro de Produtos'!$C$5:$E$204,2,0))</f>
        <v/>
      </c>
      <c r="G140" s="127"/>
      <c r="H140" s="19"/>
      <c r="I140" s="23"/>
      <c r="J140" s="37" t="str">
        <f t="shared" si="18"/>
        <v/>
      </c>
      <c r="K140" s="21"/>
      <c r="L140" s="37" t="str">
        <f t="shared" si="19"/>
        <v/>
      </c>
      <c r="M140" s="96" t="str">
        <f t="shared" si="20"/>
        <v/>
      </c>
      <c r="N140" s="37" t="str">
        <f t="shared" si="21"/>
        <v/>
      </c>
    </row>
    <row r="141" spans="1:14" ht="18.75" customHeight="1">
      <c r="A141" s="126"/>
      <c r="B141" s="20"/>
      <c r="C141" s="33" t="str">
        <f t="shared" si="22"/>
        <v/>
      </c>
      <c r="D141" s="33" t="str">
        <f t="shared" si="23"/>
        <v/>
      </c>
      <c r="E141" s="24"/>
      <c r="F141" s="33" t="str">
        <f>IF(E141="","",VLOOKUP(E141,'Cadastro de Produtos'!$C$5:$E$204,2,0))</f>
        <v/>
      </c>
      <c r="G141" s="128"/>
      <c r="H141" s="20"/>
      <c r="I141" s="24"/>
      <c r="J141" s="37" t="str">
        <f t="shared" si="18"/>
        <v/>
      </c>
      <c r="K141" s="22"/>
      <c r="L141" s="37" t="str">
        <f t="shared" si="19"/>
        <v/>
      </c>
      <c r="M141" s="97" t="str">
        <f t="shared" si="20"/>
        <v/>
      </c>
      <c r="N141" s="37" t="str">
        <f t="shared" si="21"/>
        <v/>
      </c>
    </row>
    <row r="142" spans="1:14" ht="18.75" customHeight="1">
      <c r="A142" s="126"/>
      <c r="B142" s="19"/>
      <c r="C142" s="32" t="str">
        <f t="shared" si="22"/>
        <v/>
      </c>
      <c r="D142" s="95" t="str">
        <f t="shared" si="23"/>
        <v/>
      </c>
      <c r="E142" s="23"/>
      <c r="F142" s="32" t="str">
        <f>IF(E142="","",VLOOKUP(E142,'Cadastro de Produtos'!$C$5:$E$204,2,0))</f>
        <v/>
      </c>
      <c r="G142" s="127"/>
      <c r="H142" s="19"/>
      <c r="I142" s="23"/>
      <c r="J142" s="37" t="str">
        <f t="shared" si="18"/>
        <v/>
      </c>
      <c r="K142" s="21"/>
      <c r="L142" s="37" t="str">
        <f t="shared" si="19"/>
        <v/>
      </c>
      <c r="M142" s="96" t="str">
        <f t="shared" si="20"/>
        <v/>
      </c>
      <c r="N142" s="37" t="str">
        <f t="shared" si="21"/>
        <v/>
      </c>
    </row>
    <row r="143" spans="1:14" ht="18.75" customHeight="1">
      <c r="A143" s="126"/>
      <c r="B143" s="20"/>
      <c r="C143" s="33" t="str">
        <f t="shared" si="22"/>
        <v/>
      </c>
      <c r="D143" s="33" t="str">
        <f t="shared" si="23"/>
        <v/>
      </c>
      <c r="E143" s="24"/>
      <c r="F143" s="33" t="str">
        <f>IF(E143="","",VLOOKUP(E143,'Cadastro de Produtos'!$C$5:$E$204,2,0))</f>
        <v/>
      </c>
      <c r="G143" s="128"/>
      <c r="H143" s="20"/>
      <c r="I143" s="24"/>
      <c r="J143" s="37" t="str">
        <f t="shared" si="18"/>
        <v/>
      </c>
      <c r="K143" s="22"/>
      <c r="L143" s="37" t="str">
        <f t="shared" si="19"/>
        <v/>
      </c>
      <c r="M143" s="97" t="str">
        <f t="shared" si="20"/>
        <v/>
      </c>
      <c r="N143" s="37" t="str">
        <f t="shared" si="21"/>
        <v/>
      </c>
    </row>
    <row r="144" spans="1:14" ht="18.75" customHeight="1">
      <c r="A144" s="126"/>
      <c r="B144" s="19"/>
      <c r="C144" s="32" t="str">
        <f t="shared" si="22"/>
        <v/>
      </c>
      <c r="D144" s="95" t="str">
        <f t="shared" si="23"/>
        <v/>
      </c>
      <c r="E144" s="23"/>
      <c r="F144" s="32" t="str">
        <f>IF(E144="","",VLOOKUP(E144,'Cadastro de Produtos'!$C$5:$E$204,2,0))</f>
        <v/>
      </c>
      <c r="G144" s="127"/>
      <c r="H144" s="19"/>
      <c r="I144" s="23"/>
      <c r="J144" s="37" t="str">
        <f t="shared" si="18"/>
        <v/>
      </c>
      <c r="K144" s="21"/>
      <c r="L144" s="37" t="str">
        <f t="shared" si="19"/>
        <v/>
      </c>
      <c r="M144" s="96" t="str">
        <f t="shared" si="20"/>
        <v/>
      </c>
      <c r="N144" s="37" t="str">
        <f t="shared" si="21"/>
        <v/>
      </c>
    </row>
    <row r="145" spans="1:14" ht="18.75" customHeight="1">
      <c r="A145" s="126"/>
      <c r="B145" s="20"/>
      <c r="C145" s="33" t="str">
        <f t="shared" si="22"/>
        <v/>
      </c>
      <c r="D145" s="33" t="str">
        <f t="shared" si="23"/>
        <v/>
      </c>
      <c r="E145" s="24"/>
      <c r="F145" s="33" t="str">
        <f>IF(E145="","",VLOOKUP(E145,'Cadastro de Produtos'!$C$5:$E$204,2,0))</f>
        <v/>
      </c>
      <c r="G145" s="128"/>
      <c r="H145" s="20"/>
      <c r="I145" s="24"/>
      <c r="J145" s="37" t="str">
        <f t="shared" si="18"/>
        <v/>
      </c>
      <c r="K145" s="22"/>
      <c r="L145" s="37" t="str">
        <f t="shared" si="19"/>
        <v/>
      </c>
      <c r="M145" s="97" t="str">
        <f t="shared" si="20"/>
        <v/>
      </c>
      <c r="N145" s="37" t="str">
        <f t="shared" si="21"/>
        <v/>
      </c>
    </row>
    <row r="146" spans="1:14" ht="18.75" customHeight="1">
      <c r="A146" s="126"/>
      <c r="B146" s="19"/>
      <c r="C146" s="32" t="str">
        <f t="shared" si="22"/>
        <v/>
      </c>
      <c r="D146" s="95" t="str">
        <f t="shared" si="23"/>
        <v/>
      </c>
      <c r="E146" s="23"/>
      <c r="F146" s="32" t="str">
        <f>IF(E146="","",VLOOKUP(E146,'Cadastro de Produtos'!$C$5:$E$204,2,0))</f>
        <v/>
      </c>
      <c r="G146" s="127"/>
      <c r="H146" s="19"/>
      <c r="I146" s="23"/>
      <c r="J146" s="37" t="str">
        <f t="shared" si="18"/>
        <v/>
      </c>
      <c r="K146" s="21"/>
      <c r="L146" s="37" t="str">
        <f t="shared" si="19"/>
        <v/>
      </c>
      <c r="M146" s="96" t="str">
        <f t="shared" si="20"/>
        <v/>
      </c>
      <c r="N146" s="37" t="str">
        <f t="shared" si="21"/>
        <v/>
      </c>
    </row>
    <row r="147" spans="1:14" ht="18.75" customHeight="1">
      <c r="A147" s="126"/>
      <c r="B147" s="20"/>
      <c r="C147" s="33" t="str">
        <f t="shared" si="22"/>
        <v/>
      </c>
      <c r="D147" s="33" t="str">
        <f t="shared" si="23"/>
        <v/>
      </c>
      <c r="E147" s="24"/>
      <c r="F147" s="33" t="str">
        <f>IF(E147="","",VLOOKUP(E147,'Cadastro de Produtos'!$C$5:$E$204,2,0))</f>
        <v/>
      </c>
      <c r="G147" s="128"/>
      <c r="H147" s="20"/>
      <c r="I147" s="24"/>
      <c r="J147" s="37" t="str">
        <f t="shared" si="18"/>
        <v/>
      </c>
      <c r="K147" s="22"/>
      <c r="L147" s="37" t="str">
        <f t="shared" si="19"/>
        <v/>
      </c>
      <c r="M147" s="97" t="str">
        <f t="shared" si="20"/>
        <v/>
      </c>
      <c r="N147" s="37" t="str">
        <f t="shared" si="21"/>
        <v/>
      </c>
    </row>
    <row r="148" spans="1:14" ht="18.75" customHeight="1">
      <c r="A148" s="126"/>
      <c r="B148" s="19"/>
      <c r="C148" s="32" t="str">
        <f t="shared" si="22"/>
        <v/>
      </c>
      <c r="D148" s="95" t="str">
        <f t="shared" si="23"/>
        <v/>
      </c>
      <c r="E148" s="23"/>
      <c r="F148" s="32" t="str">
        <f>IF(E148="","",VLOOKUP(E148,'Cadastro de Produtos'!$C$5:$E$204,2,0))</f>
        <v/>
      </c>
      <c r="G148" s="127"/>
      <c r="H148" s="19"/>
      <c r="I148" s="23"/>
      <c r="J148" s="37" t="str">
        <f t="shared" si="18"/>
        <v/>
      </c>
      <c r="K148" s="21"/>
      <c r="L148" s="37" t="str">
        <f t="shared" si="19"/>
        <v/>
      </c>
      <c r="M148" s="96" t="str">
        <f t="shared" si="20"/>
        <v/>
      </c>
      <c r="N148" s="37" t="str">
        <f t="shared" si="21"/>
        <v/>
      </c>
    </row>
    <row r="149" spans="1:14" ht="18.75" customHeight="1">
      <c r="A149" s="126"/>
      <c r="B149" s="20"/>
      <c r="C149" s="33" t="str">
        <f t="shared" si="22"/>
        <v/>
      </c>
      <c r="D149" s="33" t="str">
        <f t="shared" si="23"/>
        <v/>
      </c>
      <c r="E149" s="24"/>
      <c r="F149" s="33" t="str">
        <f>IF(E149="","",VLOOKUP(E149,'Cadastro de Produtos'!$C$5:$E$204,2,0))</f>
        <v/>
      </c>
      <c r="G149" s="128"/>
      <c r="H149" s="20"/>
      <c r="I149" s="24"/>
      <c r="J149" s="37" t="str">
        <f t="shared" si="18"/>
        <v/>
      </c>
      <c r="K149" s="22"/>
      <c r="L149" s="37" t="str">
        <f t="shared" si="19"/>
        <v/>
      </c>
      <c r="M149" s="97" t="str">
        <f t="shared" si="20"/>
        <v/>
      </c>
      <c r="N149" s="37" t="str">
        <f t="shared" si="21"/>
        <v/>
      </c>
    </row>
    <row r="150" spans="1:14" ht="18.75" customHeight="1">
      <c r="A150" s="126"/>
      <c r="B150" s="19"/>
      <c r="C150" s="32" t="str">
        <f t="shared" si="22"/>
        <v/>
      </c>
      <c r="D150" s="95" t="str">
        <f t="shared" si="23"/>
        <v/>
      </c>
      <c r="E150" s="23"/>
      <c r="F150" s="32" t="str">
        <f>IF(E150="","",VLOOKUP(E150,'Cadastro de Produtos'!$C$5:$E$204,2,0))</f>
        <v/>
      </c>
      <c r="G150" s="127"/>
      <c r="H150" s="19"/>
      <c r="I150" s="23"/>
      <c r="J150" s="37" t="str">
        <f t="shared" si="18"/>
        <v/>
      </c>
      <c r="K150" s="21"/>
      <c r="L150" s="37" t="str">
        <f t="shared" si="19"/>
        <v/>
      </c>
      <c r="M150" s="96" t="str">
        <f t="shared" si="20"/>
        <v/>
      </c>
      <c r="N150" s="37" t="str">
        <f t="shared" si="21"/>
        <v/>
      </c>
    </row>
    <row r="151" spans="1:14" s="134" customFormat="1" ht="18.75">
      <c r="A151" s="129"/>
      <c r="B151" s="130"/>
      <c r="C151" s="131"/>
      <c r="D151" s="132"/>
      <c r="E151" s="133"/>
      <c r="F151" s="98"/>
      <c r="G151" s="135"/>
      <c r="H151" s="136"/>
      <c r="J151" s="135"/>
      <c r="L151" s="135"/>
      <c r="N151" s="135"/>
    </row>
    <row r="152" spans="1:14" ht="15.75">
      <c r="A152" s="126"/>
      <c r="B152" s="137"/>
      <c r="C152" s="138"/>
      <c r="D152" s="138"/>
      <c r="E152" s="138"/>
      <c r="F152" s="45"/>
      <c r="G152" s="150" t="s">
        <v>5</v>
      </c>
      <c r="H152" s="150" t="str">
        <f>IFERROR(SUM(J10:J150)/SUM(I10:I150),"")</f>
        <v/>
      </c>
    </row>
    <row r="153" spans="1:14" ht="15.75">
      <c r="A153" s="140"/>
      <c r="B153" s="137"/>
      <c r="C153" s="138"/>
      <c r="D153" s="138"/>
      <c r="E153" s="138"/>
      <c r="F153" s="45"/>
      <c r="G153" s="150" t="s">
        <v>29</v>
      </c>
      <c r="H153" s="150">
        <f>SUM($J$10:$J$150)</f>
        <v>0</v>
      </c>
      <c r="I153" s="138"/>
      <c r="J153" s="106"/>
      <c r="K153" s="139"/>
      <c r="L153" s="106"/>
      <c r="M153" s="141"/>
    </row>
    <row r="154" spans="1:14" ht="15.75">
      <c r="A154" s="140"/>
      <c r="B154" s="137"/>
      <c r="C154" s="138"/>
      <c r="D154" s="138"/>
      <c r="E154" s="138"/>
      <c r="F154" s="45"/>
      <c r="G154" s="151" t="s">
        <v>30</v>
      </c>
      <c r="H154" s="151">
        <f>SUM($L$10:$L$150)</f>
        <v>0</v>
      </c>
      <c r="J154" s="106"/>
      <c r="K154" s="139"/>
      <c r="L154" s="106"/>
      <c r="M154" s="141"/>
    </row>
    <row r="155" spans="1:14" ht="15.75">
      <c r="A155" s="140"/>
      <c r="B155" s="137"/>
      <c r="C155" s="138"/>
      <c r="D155" s="138"/>
      <c r="E155" s="138"/>
      <c r="F155" s="45"/>
      <c r="G155" s="151" t="s">
        <v>31</v>
      </c>
      <c r="H155" s="152">
        <f>SUM($I$10:$I$150)-SUM($K$10:$K$150)</f>
        <v>0</v>
      </c>
      <c r="I155" s="138"/>
      <c r="J155" s="106"/>
      <c r="K155" s="139"/>
      <c r="L155" s="106"/>
      <c r="M155" s="141"/>
    </row>
    <row r="156" spans="1:14" hidden="1">
      <c r="A156" s="140"/>
      <c r="B156" s="137"/>
      <c r="C156" s="138"/>
      <c r="D156" s="138"/>
      <c r="E156" s="138"/>
      <c r="F156" s="45"/>
      <c r="G156" s="106"/>
      <c r="H156" s="137"/>
      <c r="I156" s="138"/>
      <c r="J156" s="106"/>
      <c r="K156" s="139"/>
      <c r="L156" s="106"/>
      <c r="M156" s="141"/>
    </row>
    <row r="157" spans="1:14" hidden="1">
      <c r="A157" s="140"/>
      <c r="B157" s="137"/>
      <c r="C157" s="138"/>
      <c r="D157" s="138"/>
      <c r="E157" s="138"/>
      <c r="F157" s="45"/>
      <c r="G157" s="106"/>
      <c r="H157" s="137"/>
      <c r="I157" s="138"/>
      <c r="J157" s="106"/>
      <c r="K157" s="139"/>
      <c r="L157" s="106"/>
      <c r="M157" s="141"/>
    </row>
    <row r="158" spans="1:14" hidden="1">
      <c r="A158" s="140"/>
      <c r="B158" s="137"/>
      <c r="C158" s="138"/>
      <c r="D158" s="138"/>
      <c r="E158" s="138"/>
      <c r="F158" s="45"/>
      <c r="G158" s="106"/>
      <c r="H158" s="137"/>
      <c r="I158" s="138"/>
      <c r="J158" s="106"/>
      <c r="K158" s="139"/>
      <c r="L158" s="106"/>
      <c r="M158" s="141"/>
    </row>
    <row r="159" spans="1:14" hidden="1">
      <c r="A159" s="140"/>
      <c r="B159" s="137"/>
      <c r="C159" s="138"/>
      <c r="D159" s="138"/>
      <c r="E159" s="138"/>
      <c r="F159" s="45"/>
      <c r="G159" s="106"/>
      <c r="H159" s="137"/>
      <c r="I159" s="138"/>
      <c r="J159" s="106"/>
      <c r="K159" s="139"/>
      <c r="L159" s="106"/>
      <c r="M159" s="141"/>
    </row>
    <row r="160" spans="1:14" hidden="1">
      <c r="A160" s="140"/>
      <c r="B160" s="137"/>
      <c r="C160" s="138"/>
      <c r="D160" s="138"/>
      <c r="E160" s="138"/>
      <c r="F160" s="45"/>
      <c r="G160" s="106"/>
      <c r="H160" s="137"/>
      <c r="I160" s="138"/>
      <c r="J160" s="106"/>
      <c r="K160" s="139"/>
      <c r="L160" s="106"/>
      <c r="M160" s="141"/>
    </row>
  </sheetData>
  <sheetProtection selectLockedCells="1"/>
  <mergeCells count="10">
    <mergeCell ref="M8:N8"/>
    <mergeCell ref="K8:L8"/>
    <mergeCell ref="I8:J8"/>
    <mergeCell ref="G8:G9"/>
    <mergeCell ref="H8:H9"/>
    <mergeCell ref="G5:L5"/>
    <mergeCell ref="C8:C9"/>
    <mergeCell ref="D8:D9"/>
    <mergeCell ref="B8:B9"/>
    <mergeCell ref="E8:E9"/>
  </mergeCells>
  <dataValidations count="1">
    <dataValidation type="date" operator="greaterThanOrEqual" allowBlank="1" showInputMessage="1" showErrorMessage="1" sqref="B1:B1048576">
      <formula1>42736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62" fitToWidth="2" orientation="landscape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'Cadastro de Produtos'!$C$5:$C$204</xm:f>
          </x14:formula1>
          <xm:sqref>E10:E150 H6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AH236"/>
  <sheetViews>
    <sheetView showGridLines="0" zoomScale="85" zoomScaleNormal="85" workbookViewId="0">
      <selection activeCell="D22" sqref="D22"/>
    </sheetView>
  </sheetViews>
  <sheetFormatPr defaultRowHeight="15"/>
  <cols>
    <col min="1" max="1" width="2.140625" style="29" customWidth="1"/>
    <col min="2" max="2" width="7.140625" style="29" hidden="1" customWidth="1"/>
    <col min="3" max="3" width="42.7109375" style="59" customWidth="1"/>
    <col min="4" max="4" width="16.5703125" style="67" bestFit="1" customWidth="1"/>
    <col min="5" max="15" width="14.42578125" style="67" customWidth="1"/>
    <col min="16" max="16" width="2.140625" style="29" customWidth="1"/>
    <col min="17" max="17" width="48.5703125" style="29" customWidth="1"/>
    <col min="18" max="18" width="2.140625" style="29" customWidth="1"/>
    <col min="19" max="19" width="14" style="29" hidden="1" customWidth="1"/>
    <col min="20" max="31" width="10.140625" style="29" customWidth="1"/>
    <col min="32" max="33" width="2.140625" style="29" customWidth="1"/>
    <col min="34" max="16384" width="9.140625" style="29"/>
  </cols>
  <sheetData>
    <row r="1" spans="1:34" s="45" customFormat="1" ht="11.25" customHeight="1">
      <c r="A1" s="38"/>
      <c r="B1" s="39"/>
      <c r="C1" s="40"/>
      <c r="D1" s="41"/>
      <c r="E1" s="41"/>
      <c r="F1" s="41"/>
      <c r="G1" s="41"/>
      <c r="H1" s="41"/>
      <c r="I1" s="41"/>
      <c r="J1" s="42"/>
      <c r="K1" s="42"/>
      <c r="L1" s="42"/>
      <c r="M1" s="42"/>
      <c r="N1" s="41"/>
      <c r="O1" s="42"/>
      <c r="P1" s="43"/>
      <c r="Q1" s="44"/>
      <c r="Z1" s="44"/>
      <c r="AA1" s="44"/>
      <c r="AB1" s="44"/>
      <c r="AC1" s="44"/>
      <c r="AE1" s="44"/>
      <c r="AF1" s="44"/>
    </row>
    <row r="2" spans="1:34" s="45" customFormat="1" ht="6.75" customHeight="1">
      <c r="A2" s="46"/>
      <c r="C2" s="47"/>
      <c r="D2" s="48"/>
      <c r="E2" s="48"/>
      <c r="F2" s="48"/>
      <c r="G2" s="48"/>
      <c r="H2" s="49"/>
      <c r="I2" s="49"/>
      <c r="J2" s="49"/>
      <c r="K2" s="49"/>
      <c r="L2" s="49"/>
      <c r="M2" s="49"/>
      <c r="N2" s="49"/>
      <c r="O2" s="49"/>
      <c r="P2" s="50"/>
      <c r="Q2" s="50"/>
      <c r="X2" s="50"/>
      <c r="Y2" s="50"/>
      <c r="Z2" s="50"/>
      <c r="AA2" s="50"/>
      <c r="AB2" s="50"/>
      <c r="AC2" s="50"/>
      <c r="AD2" s="50"/>
      <c r="AE2" s="50"/>
      <c r="AF2" s="50"/>
    </row>
    <row r="3" spans="1:34" s="45" customFormat="1" ht="21" customHeight="1">
      <c r="A3" s="46"/>
      <c r="C3" s="47"/>
      <c r="D3" s="178"/>
      <c r="E3" s="178"/>
      <c r="F3" s="178"/>
      <c r="G3" s="178"/>
      <c r="H3" s="178"/>
      <c r="I3" s="178"/>
      <c r="J3" s="178"/>
      <c r="K3" s="178"/>
      <c r="L3" s="178"/>
      <c r="M3" s="49"/>
      <c r="N3" s="49"/>
      <c r="O3" s="49"/>
      <c r="P3" s="50"/>
      <c r="Q3" s="50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180"/>
      <c r="AE3" s="180"/>
      <c r="AF3" s="50"/>
    </row>
    <row r="4" spans="1:34" s="45" customFormat="1" ht="52.5" customHeight="1" thickBot="1">
      <c r="A4" s="46"/>
      <c r="C4" s="47"/>
      <c r="D4" s="178"/>
      <c r="E4" s="178"/>
      <c r="F4" s="178"/>
      <c r="G4" s="178"/>
      <c r="H4" s="178"/>
      <c r="I4" s="178"/>
      <c r="J4" s="178"/>
      <c r="K4" s="178"/>
      <c r="L4" s="178"/>
      <c r="M4" s="49"/>
      <c r="N4" s="48"/>
      <c r="O4" s="51"/>
      <c r="P4" s="44"/>
      <c r="Q4" s="44"/>
      <c r="S4" s="180"/>
      <c r="T4" s="180"/>
      <c r="U4" s="180"/>
      <c r="V4" s="180"/>
      <c r="W4" s="180"/>
      <c r="X4" s="180"/>
      <c r="Y4" s="180"/>
      <c r="Z4" s="180"/>
      <c r="AA4" s="180"/>
      <c r="AB4" s="180"/>
      <c r="AC4" s="180"/>
      <c r="AD4" s="180"/>
      <c r="AE4" s="180"/>
      <c r="AF4" s="44"/>
    </row>
    <row r="5" spans="1:34" ht="18.75" customHeight="1" thickTop="1">
      <c r="A5" s="46"/>
      <c r="B5" s="45"/>
      <c r="C5" s="47"/>
      <c r="E5" s="181" t="s">
        <v>24</v>
      </c>
      <c r="F5" s="182"/>
      <c r="G5" s="182"/>
      <c r="H5" s="182"/>
      <c r="I5" s="182"/>
      <c r="J5" s="183"/>
      <c r="K5" s="48"/>
      <c r="L5" s="48"/>
      <c r="M5" s="48"/>
      <c r="N5" s="48"/>
      <c r="O5" s="48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</row>
    <row r="6" spans="1:34">
      <c r="A6" s="46"/>
      <c r="B6" s="45"/>
      <c r="E6" s="72" t="s">
        <v>25</v>
      </c>
      <c r="F6" s="70"/>
      <c r="G6" s="71" t="s">
        <v>26</v>
      </c>
      <c r="H6" s="70" t="str">
        <f>IF(F6="","",SUMIF(Inventário!$E$10:$E$150,Estoque!$F$6,Inventário!$M$10:$M$150))</f>
        <v/>
      </c>
      <c r="I6" s="146" t="s">
        <v>27</v>
      </c>
      <c r="J6" s="147">
        <f>IFERROR(SUMIF(Inventário!$E$10:$E$150,Estoque!$F$6,Inventário!$N$10:$N$150),"✖")</f>
        <v>0</v>
      </c>
      <c r="K6" s="48"/>
      <c r="L6" s="48"/>
      <c r="M6" s="48"/>
      <c r="N6" s="48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</row>
    <row r="7" spans="1:34" ht="11.25" customHeight="1">
      <c r="A7" s="46"/>
      <c r="B7" s="45"/>
      <c r="C7" s="47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</row>
    <row r="8" spans="1:34" ht="18.75" customHeight="1">
      <c r="A8" s="46"/>
      <c r="B8" s="45"/>
      <c r="C8" s="52"/>
      <c r="D8" s="175" t="s">
        <v>8</v>
      </c>
      <c r="E8" s="176"/>
      <c r="F8" s="176"/>
      <c r="G8" s="176"/>
      <c r="H8" s="176"/>
      <c r="I8" s="176"/>
      <c r="J8" s="176"/>
      <c r="K8" s="176"/>
      <c r="L8" s="176"/>
      <c r="M8" s="176"/>
      <c r="N8" s="176"/>
      <c r="O8" s="177"/>
      <c r="P8" s="45"/>
      <c r="Q8" s="45"/>
      <c r="R8" s="45"/>
      <c r="S8" s="53"/>
      <c r="T8" s="179"/>
      <c r="U8" s="179"/>
      <c r="V8" s="179"/>
      <c r="W8" s="179"/>
      <c r="X8" s="179"/>
      <c r="Y8" s="179"/>
      <c r="Z8" s="179"/>
      <c r="AA8" s="179"/>
      <c r="AB8" s="179"/>
      <c r="AC8" s="179"/>
      <c r="AD8" s="179"/>
      <c r="AE8" s="179"/>
      <c r="AF8" s="45"/>
      <c r="AG8" s="45"/>
      <c r="AH8" s="45"/>
    </row>
    <row r="9" spans="1:34" ht="21" customHeight="1">
      <c r="A9" s="46"/>
      <c r="B9" s="45"/>
      <c r="C9" s="52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</row>
    <row r="10" spans="1:34" ht="36" customHeight="1">
      <c r="A10" s="46"/>
      <c r="B10" s="45"/>
      <c r="C10" s="54" t="s">
        <v>4</v>
      </c>
      <c r="D10" s="36" t="s">
        <v>32</v>
      </c>
      <c r="E10" s="36" t="s">
        <v>33</v>
      </c>
      <c r="F10" s="36" t="s">
        <v>34</v>
      </c>
      <c r="G10" s="36" t="s">
        <v>35</v>
      </c>
      <c r="H10" s="36" t="s">
        <v>36</v>
      </c>
      <c r="I10" s="36" t="s">
        <v>37</v>
      </c>
      <c r="J10" s="36" t="s">
        <v>38</v>
      </c>
      <c r="K10" s="36" t="s">
        <v>39</v>
      </c>
      <c r="L10" s="36" t="s">
        <v>40</v>
      </c>
      <c r="M10" s="36" t="s">
        <v>41</v>
      </c>
      <c r="N10" s="36" t="s">
        <v>42</v>
      </c>
      <c r="O10" s="36" t="s">
        <v>43</v>
      </c>
      <c r="P10" s="56" t="s">
        <v>20</v>
      </c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</row>
    <row r="11" spans="1:34" s="59" customFormat="1" ht="12" hidden="1" customHeight="1">
      <c r="A11" s="57"/>
      <c r="B11" s="47"/>
      <c r="C11" s="54"/>
      <c r="D11" s="58">
        <v>1</v>
      </c>
      <c r="E11" s="58">
        <v>2</v>
      </c>
      <c r="F11" s="58">
        <v>3</v>
      </c>
      <c r="G11" s="58">
        <v>4</v>
      </c>
      <c r="H11" s="58">
        <v>5</v>
      </c>
      <c r="I11" s="58">
        <v>6</v>
      </c>
      <c r="J11" s="58">
        <v>7</v>
      </c>
      <c r="K11" s="58">
        <v>8</v>
      </c>
      <c r="L11" s="58">
        <v>9</v>
      </c>
      <c r="M11" s="58">
        <v>10</v>
      </c>
      <c r="N11" s="58">
        <v>11</v>
      </c>
      <c r="O11" s="58">
        <v>12</v>
      </c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</row>
    <row r="12" spans="1:34" s="59" customFormat="1" ht="27.75" customHeight="1">
      <c r="A12" s="57"/>
      <c r="B12" s="47"/>
      <c r="C12" s="54" t="s">
        <v>51</v>
      </c>
      <c r="D12" s="36">
        <f t="shared" ref="D12:O12" si="0">SUM(D13:D236)</f>
        <v>0</v>
      </c>
      <c r="E12" s="36">
        <f t="shared" si="0"/>
        <v>0</v>
      </c>
      <c r="F12" s="36">
        <f t="shared" si="0"/>
        <v>0</v>
      </c>
      <c r="G12" s="36">
        <f t="shared" si="0"/>
        <v>0</v>
      </c>
      <c r="H12" s="36">
        <f t="shared" si="0"/>
        <v>0</v>
      </c>
      <c r="I12" s="36">
        <f t="shared" si="0"/>
        <v>0</v>
      </c>
      <c r="J12" s="36">
        <f t="shared" si="0"/>
        <v>0</v>
      </c>
      <c r="K12" s="36">
        <f t="shared" si="0"/>
        <v>0</v>
      </c>
      <c r="L12" s="36">
        <f t="shared" si="0"/>
        <v>0</v>
      </c>
      <c r="M12" s="36">
        <f t="shared" si="0"/>
        <v>0</v>
      </c>
      <c r="N12" s="36">
        <f t="shared" si="0"/>
        <v>0</v>
      </c>
      <c r="O12" s="36">
        <f t="shared" si="0"/>
        <v>0</v>
      </c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</row>
    <row r="13" spans="1:34" ht="19.5" customHeight="1">
      <c r="A13" s="46"/>
      <c r="B13" s="45">
        <v>1</v>
      </c>
      <c r="C13" s="32" t="str">
        <f>IF('Cadastro de Produtos'!C5="","",VLOOKUP(B13,'Cadastro de Produtos'!$B$5:$C$204,2,0))</f>
        <v/>
      </c>
      <c r="D13" s="60" t="str">
        <f>IFERROR(IF(C13="","",SUMIFS(Inventário!$N$10:$N$150,Inventário!$D$10:$D$150,Estoque!D$10,Inventário!$E$10:$E$150,Estoque!$C13)),"ERRO")</f>
        <v/>
      </c>
      <c r="E13" s="60" t="str">
        <f>IFERROR(IF(D13="","",SUMIFS(Inventário!$N$10:$N$150,Inventário!$D$10:$D$150,Estoque!E$10,Inventário!$E$10:$E$150,Estoque!$C13)),"ERRO")</f>
        <v/>
      </c>
      <c r="F13" s="60" t="str">
        <f>IFERROR(IF(E13="","",SUMIFS(Inventário!$N$10:$N$150,Inventário!$D$10:$D$150,Estoque!F$10,Inventário!$E$10:$E$150,Estoque!$C13)),"ERRO")</f>
        <v/>
      </c>
      <c r="G13" s="60" t="str">
        <f>IFERROR(IF(F13="","",SUMIFS(Inventário!$N$10:$N$150,Inventário!$D$10:$D$150,Estoque!G$10,Inventário!$E$10:$E$150,Estoque!$C13)),"ERRO")</f>
        <v/>
      </c>
      <c r="H13" s="60" t="str">
        <f>IFERROR(IF(G13="","",SUMIFS(Inventário!$N$10:$N$150,Inventário!$D$10:$D$150,Estoque!H$10,Inventário!$E$10:$E$150,Estoque!$C13)),"ERRO")</f>
        <v/>
      </c>
      <c r="I13" s="60" t="str">
        <f>IFERROR(IF(H13="","",SUMIFS(Inventário!$N$10:$N$150,Inventário!$D$10:$D$150,Estoque!I$10,Inventário!$E$10:$E$150,Estoque!$C13)),"ERRO")</f>
        <v/>
      </c>
      <c r="J13" s="60" t="str">
        <f>IFERROR(IF(I13="","",SUMIFS(Inventário!$N$10:$N$150,Inventário!$D$10:$D$150,Estoque!J$10,Inventário!$E$10:$E$150,Estoque!$C13)),"ERRO")</f>
        <v/>
      </c>
      <c r="K13" s="60" t="str">
        <f>IFERROR(IF(C13="","",SUMIFS(Inventário!$N$10:$N$150,Inventário!$D$10:$D$150,Estoque!K$10,Inventário!$E$10:$E$150,Estoque!$C13)),"ERRO")</f>
        <v/>
      </c>
      <c r="L13" s="60" t="str">
        <f>IFERROR(IF(K13="","",SUMIFS(Inventário!$N$10:$N$150,Inventário!$D$10:$D$150,Estoque!L$10,Inventário!$E$10:$E$150,Estoque!$C13)),"ERRO")</f>
        <v/>
      </c>
      <c r="M13" s="60" t="str">
        <f>IFERROR(IF(L13="","",SUMIFS(Inventário!$N$10:$N$150,Inventário!$D$10:$D$150,Estoque!M$10,Inventário!$E$10:$E$150,Estoque!$C13)),"ERRO")</f>
        <v/>
      </c>
      <c r="N13" s="60" t="str">
        <f>IFERROR(IF(M13="","",SUMIFS(Inventário!$N$10:$N$150,Inventário!$D$10:$D$150,Estoque!N$10,Inventário!$E$10:$E$150,Estoque!$C13)),"ERRO")</f>
        <v/>
      </c>
      <c r="O13" s="60" t="str">
        <f>IFERROR(IF(N13="","",SUMIFS(Inventário!$N$10:$N$150,Inventário!$D$10:$D$150,Estoque!O$10,Inventário!$E$10:$E$150,Estoque!$C13)),"ERRO")</f>
        <v/>
      </c>
      <c r="P13" s="45"/>
      <c r="Q13" s="45"/>
      <c r="R13" s="45"/>
      <c r="S13" s="61">
        <f>Inventário!$E10</f>
        <v>0</v>
      </c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45"/>
      <c r="AG13" s="45"/>
      <c r="AH13" s="45"/>
    </row>
    <row r="14" spans="1:34" ht="19.5" customHeight="1">
      <c r="A14" s="46"/>
      <c r="B14" s="45">
        <v>2</v>
      </c>
      <c r="C14" s="63" t="str">
        <f>IF('Cadastro de Produtos'!C6="","",VLOOKUP(B14,'Cadastro de Produtos'!$B$5:$C$204,2,0))</f>
        <v/>
      </c>
      <c r="D14" s="64" t="str">
        <f>IFERROR(IF(C14="","",SUMIFS(Inventário!$N$10:$N$150,Inventário!$D$10:$D$150,Estoque!D$10,Inventário!$E$10:$E$150,Estoque!$C14)),"ERRO")</f>
        <v/>
      </c>
      <c r="E14" s="64" t="str">
        <f>IFERROR(IF(D14="","",SUMIFS(Inventário!$N$10:$N$150,Inventário!$D$10:$D$150,Estoque!E$10,Inventário!$E$10:$E$150,Estoque!$C14)),"ERRO")</f>
        <v/>
      </c>
      <c r="F14" s="64" t="str">
        <f>IFERROR(IF(E14="","",SUMIFS(Inventário!$N$10:$N$150,Inventário!$D$10:$D$150,Estoque!F$10,Inventário!$E$10:$E$150,Estoque!$C14)),"ERRO")</f>
        <v/>
      </c>
      <c r="G14" s="64" t="str">
        <f>IFERROR(IF(F14="","",SUMIFS(Inventário!$N$10:$N$150,Inventário!$D$10:$D$150,Estoque!G$10,Inventário!$E$10:$E$150,Estoque!$C14)),"ERRO")</f>
        <v/>
      </c>
      <c r="H14" s="64" t="str">
        <f>IFERROR(IF(G14="","",SUMIFS(Inventário!$N$10:$N$150,Inventário!$D$10:$D$150,Estoque!H$10,Inventário!$E$10:$E$150,Estoque!$C14)),"ERRO")</f>
        <v/>
      </c>
      <c r="I14" s="64" t="str">
        <f>IFERROR(IF(H14="","",SUMIFS(Inventário!$N$10:$N$150,Inventário!$D$10:$D$150,Estoque!I$10,Inventário!$E$10:$E$150,Estoque!$C14)),"ERRO")</f>
        <v/>
      </c>
      <c r="J14" s="64" t="str">
        <f>IFERROR(IF(I14="","",SUMIFS(Inventário!$N$10:$N$150,Inventário!$D$10:$D$150,Estoque!J$10,Inventário!$E$10:$E$150,Estoque!$C14)),"ERRO")</f>
        <v/>
      </c>
      <c r="K14" s="64" t="str">
        <f>IFERROR(IF(J14="","",SUMIFS(Inventário!$N$10:$N$150,Inventário!$D$10:$D$150,Estoque!K$10,Inventário!$E$10:$E$150,Estoque!$C14)),"ERRO")</f>
        <v/>
      </c>
      <c r="L14" s="64" t="str">
        <f>IFERROR(IF(K14="","",SUMIFS(Inventário!$N$10:$N$150,Inventário!$D$10:$D$150,Estoque!L$10,Inventário!$E$10:$E$150,Estoque!$C14)),"ERRO")</f>
        <v/>
      </c>
      <c r="M14" s="64" t="str">
        <f>IFERROR(IF(L14="","",SUMIFS(Inventário!$N$10:$N$150,Inventário!$D$10:$D$150,Estoque!M$10,Inventário!$E$10:$E$150,Estoque!$C14)),"ERRO")</f>
        <v/>
      </c>
      <c r="N14" s="64" t="str">
        <f>IFERROR(IF(M14="","",SUMIFS(Inventário!$N$10:$N$150,Inventário!$D$10:$D$150,Estoque!N$10,Inventário!$E$10:$E$150,Estoque!$C14)),"ERRO")</f>
        <v/>
      </c>
      <c r="O14" s="64" t="str">
        <f>IFERROR(IF(N14="","",SUMIFS(Inventário!$N$10:$N$150,Inventário!$D$10:$D$150,Estoque!O$10,Inventário!$E$10:$E$150,Estoque!$C14)),"ERRO")</f>
        <v/>
      </c>
      <c r="P14" s="45"/>
      <c r="Q14" s="45"/>
      <c r="R14" s="45"/>
      <c r="S14" s="61">
        <f>Inventário!$E11</f>
        <v>0</v>
      </c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</row>
    <row r="15" spans="1:34" ht="19.5" customHeight="1">
      <c r="A15" s="46"/>
      <c r="B15" s="45">
        <v>3</v>
      </c>
      <c r="C15" s="32" t="str">
        <f>IF('Cadastro de Produtos'!C7="","",VLOOKUP(B15,'Cadastro de Produtos'!$B$5:$C$204,2,0))</f>
        <v/>
      </c>
      <c r="D15" s="60" t="str">
        <f>IFERROR(IF(C15="","",SUMIFS(Inventário!$N$10:$N$150,Inventário!$D$10:$D$150,Estoque!D$10,Inventário!$E$10:$E$150,Estoque!$C15)),"ERRO")</f>
        <v/>
      </c>
      <c r="E15" s="60" t="str">
        <f>IFERROR(IF(D15="","",SUMIFS(Inventário!$N$10:$N$150,Inventário!$D$10:$D$150,Estoque!E$10,Inventário!$E$10:$E$150,Estoque!$C15)),"ERRO")</f>
        <v/>
      </c>
      <c r="F15" s="60" t="str">
        <f>IFERROR(IF(E15="","",SUMIFS(Inventário!$N$10:$N$150,Inventário!$D$10:$D$150,Estoque!F$10,Inventário!$E$10:$E$150,Estoque!$C15)),"ERRO")</f>
        <v/>
      </c>
      <c r="G15" s="60" t="str">
        <f>IFERROR(IF(F15="","",SUMIFS(Inventário!$N$10:$N$150,Inventário!$D$10:$D$150,Estoque!G$10,Inventário!$E$10:$E$150,Estoque!$C15)),"ERRO")</f>
        <v/>
      </c>
      <c r="H15" s="60" t="str">
        <f>IFERROR(IF(G15="","",SUMIFS(Inventário!$N$10:$N$150,Inventário!$D$10:$D$150,Estoque!H$10,Inventário!$E$10:$E$150,Estoque!$C15)),"ERRO")</f>
        <v/>
      </c>
      <c r="I15" s="60" t="str">
        <f>IFERROR(IF(H15="","",SUMIFS(Inventário!$N$10:$N$150,Inventário!$D$10:$D$150,Estoque!I$10,Inventário!$E$10:$E$150,Estoque!$C15)),"ERRO")</f>
        <v/>
      </c>
      <c r="J15" s="60" t="str">
        <f>IFERROR(IF(I15="","",SUMIFS(Inventário!$N$10:$N$150,Inventário!$D$10:$D$150,Estoque!J$10,Inventário!$E$10:$E$150,Estoque!$C15)),"ERRO")</f>
        <v/>
      </c>
      <c r="K15" s="60" t="str">
        <f>IFERROR(IF(J15="","",SUMIFS(Inventário!$N$10:$N$150,Inventário!$D$10:$D$150,Estoque!K$10,Inventário!$E$10:$E$150,Estoque!$C15)),"ERRO")</f>
        <v/>
      </c>
      <c r="L15" s="60" t="str">
        <f>IFERROR(IF(K15="","",SUMIFS(Inventário!$N$10:$N$150,Inventário!$D$10:$D$150,Estoque!L$10,Inventário!$E$10:$E$150,Estoque!$C15)),"ERRO")</f>
        <v/>
      </c>
      <c r="M15" s="60" t="str">
        <f>IFERROR(IF(L15="","",SUMIFS(Inventário!$N$10:$N$150,Inventário!$D$10:$D$150,Estoque!M$10,Inventário!$E$10:$E$150,Estoque!$C15)),"ERRO")</f>
        <v/>
      </c>
      <c r="N15" s="60" t="str">
        <f>IFERROR(IF(M15="","",SUMIFS(Inventário!$N$10:$N$150,Inventário!$D$10:$D$150,Estoque!N$10,Inventário!$E$10:$E$150,Estoque!$C15)),"ERRO")</f>
        <v/>
      </c>
      <c r="O15" s="60" t="str">
        <f>IFERROR(IF(N15="","",SUMIFS(Inventário!$N$10:$N$150,Inventário!$D$10:$D$150,Estoque!O$10,Inventário!$E$10:$E$150,Estoque!$C15)),"ERRO")</f>
        <v/>
      </c>
      <c r="P15" s="45"/>
      <c r="Q15" s="65"/>
      <c r="R15" s="45"/>
      <c r="S15" s="61">
        <f>Inventário!$E12</f>
        <v>0</v>
      </c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45"/>
      <c r="AG15" s="45"/>
      <c r="AH15" s="45"/>
    </row>
    <row r="16" spans="1:34" ht="19.5" customHeight="1">
      <c r="A16" s="46"/>
      <c r="B16" s="45">
        <v>4</v>
      </c>
      <c r="C16" s="63" t="str">
        <f>IF('Cadastro de Produtos'!C8="","",VLOOKUP(B16,'Cadastro de Produtos'!$B$5:$C$204,2,0))</f>
        <v/>
      </c>
      <c r="D16" s="64" t="str">
        <f>IFERROR(IF(C16="","",SUMIFS(Inventário!$N$10:$N$150,Inventário!$D$10:$D$150,Estoque!D$10,Inventário!$E$10:$E$150,Estoque!$C16)),"ERRO")</f>
        <v/>
      </c>
      <c r="E16" s="64" t="str">
        <f>IFERROR(IF(D16="","",SUMIFS(Inventário!$N$10:$N$150,Inventário!$D$10:$D$150,Estoque!E$10,Inventário!$E$10:$E$150,Estoque!$C16)),"ERRO")</f>
        <v/>
      </c>
      <c r="F16" s="64" t="str">
        <f>IFERROR(IF(E16="","",SUMIFS(Inventário!$N$10:$N$150,Inventário!$D$10:$D$150,Estoque!F$10,Inventário!$E$10:$E$150,Estoque!$C16)),"ERRO")</f>
        <v/>
      </c>
      <c r="G16" s="64" t="str">
        <f>IFERROR(IF(F16="","",SUMIFS(Inventário!$N$10:$N$150,Inventário!$D$10:$D$150,Estoque!G$10,Inventário!$E$10:$E$150,Estoque!$C16)),"ERRO")</f>
        <v/>
      </c>
      <c r="H16" s="64" t="str">
        <f>IFERROR(IF(G16="","",SUMIFS(Inventário!$N$10:$N$150,Inventário!$D$10:$D$150,Estoque!H$10,Inventário!$E$10:$E$150,Estoque!$C16)),"ERRO")</f>
        <v/>
      </c>
      <c r="I16" s="64" t="str">
        <f>IFERROR(IF(H16="","",SUMIFS(Inventário!$N$10:$N$150,Inventário!$D$10:$D$150,Estoque!I$10,Inventário!$E$10:$E$150,Estoque!$C16)),"ERRO")</f>
        <v/>
      </c>
      <c r="J16" s="64" t="str">
        <f>IFERROR(IF(I16="","",SUMIFS(Inventário!$N$10:$N$150,Inventário!$D$10:$D$150,Estoque!J$10,Inventário!$E$10:$E$150,Estoque!$C16)),"ERRO")</f>
        <v/>
      </c>
      <c r="K16" s="64" t="str">
        <f>IFERROR(IF(J16="","",SUMIFS(Inventário!$N$10:$N$150,Inventário!$D$10:$D$150,Estoque!K$10,Inventário!$E$10:$E$150,Estoque!$C16)),"ERRO")</f>
        <v/>
      </c>
      <c r="L16" s="64" t="str">
        <f>IFERROR(IF(K16="","",SUMIFS(Inventário!$N$10:$N$150,Inventário!$D$10:$D$150,Estoque!L$10,Inventário!$E$10:$E$150,Estoque!$C16)),"ERRO")</f>
        <v/>
      </c>
      <c r="M16" s="64" t="str">
        <f>IFERROR(IF(L16="","",SUMIFS(Inventário!$N$10:$N$150,Inventário!$D$10:$D$150,Estoque!M$10,Inventário!$E$10:$E$150,Estoque!$C16)),"ERRO")</f>
        <v/>
      </c>
      <c r="N16" s="64" t="str">
        <f>IFERROR(IF(M16="","",SUMIFS(Inventário!$N$10:$N$150,Inventário!$D$10:$D$150,Estoque!N$10,Inventário!$E$10:$E$150,Estoque!$C16)),"ERRO")</f>
        <v/>
      </c>
      <c r="O16" s="64" t="str">
        <f>IFERROR(IF(N16="","",SUMIFS(Inventário!$N$10:$N$150,Inventário!$D$10:$D$150,Estoque!O$10,Inventário!$E$10:$E$150,Estoque!$C16)),"ERRO")</f>
        <v/>
      </c>
      <c r="P16" s="45"/>
      <c r="Q16" s="45"/>
      <c r="R16" s="45"/>
      <c r="S16" s="61">
        <f>Inventário!$E13</f>
        <v>0</v>
      </c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45"/>
      <c r="AG16" s="45"/>
      <c r="AH16" s="45"/>
    </row>
    <row r="17" spans="1:34" ht="19.5" customHeight="1">
      <c r="A17" s="46"/>
      <c r="B17" s="45">
        <v>5</v>
      </c>
      <c r="C17" s="32" t="str">
        <f>IF('Cadastro de Produtos'!C9="","",VLOOKUP(B17,'Cadastro de Produtos'!$B$5:$C$204,2,0))</f>
        <v/>
      </c>
      <c r="D17" s="60" t="str">
        <f>IFERROR(IF(C17="","",SUMIFS(Inventário!$N$10:$N$150,Inventário!$D$10:$D$150,Estoque!D$10,Inventário!$E$10:$E$150,Estoque!$C17)),"ERRO")</f>
        <v/>
      </c>
      <c r="E17" s="60" t="str">
        <f>IFERROR(IF(D17="","",SUMIFS(Inventário!$N$10:$N$150,Inventário!$D$10:$D$150,Estoque!E$10,Inventário!$E$10:$E$150,Estoque!$C17)),"ERRO")</f>
        <v/>
      </c>
      <c r="F17" s="60" t="str">
        <f>IFERROR(IF(E17="","",SUMIFS(Inventário!$N$10:$N$150,Inventário!$D$10:$D$150,Estoque!F$10,Inventário!$E$10:$E$150,Estoque!$C17)),"ERRO")</f>
        <v/>
      </c>
      <c r="G17" s="60" t="str">
        <f>IFERROR(IF(F17="","",SUMIFS(Inventário!$N$10:$N$150,Inventário!$D$10:$D$150,Estoque!G$10,Inventário!$E$10:$E$150,Estoque!$C17)),"ERRO")</f>
        <v/>
      </c>
      <c r="H17" s="60" t="str">
        <f>IFERROR(IF(G17="","",SUMIFS(Inventário!$N$10:$N$150,Inventário!$D$10:$D$150,Estoque!H$10,Inventário!$E$10:$E$150,Estoque!$C17)),"ERRO")</f>
        <v/>
      </c>
      <c r="I17" s="60" t="str">
        <f>IFERROR(IF(H17="","",SUMIFS(Inventário!$N$10:$N$150,Inventário!$D$10:$D$150,Estoque!I$10,Inventário!$E$10:$E$150,Estoque!$C17)),"ERRO")</f>
        <v/>
      </c>
      <c r="J17" s="60" t="str">
        <f>IFERROR(IF(I17="","",SUMIFS(Inventário!$N$10:$N$150,Inventário!$D$10:$D$150,Estoque!J$10,Inventário!$E$10:$E$150,Estoque!$C17)),"ERRO")</f>
        <v/>
      </c>
      <c r="K17" s="60" t="str">
        <f>IFERROR(IF(J17="","",SUMIFS(Inventário!$N$10:$N$150,Inventário!$D$10:$D$150,Estoque!K$10,Inventário!$E$10:$E$150,Estoque!$C17)),"ERRO")</f>
        <v/>
      </c>
      <c r="L17" s="60" t="str">
        <f>IFERROR(IF(K17="","",SUMIFS(Inventário!$N$10:$N$150,Inventário!$D$10:$D$150,Estoque!L$10,Inventário!$E$10:$E$150,Estoque!$C17)),"ERRO")</f>
        <v/>
      </c>
      <c r="M17" s="60" t="str">
        <f>IFERROR(IF(L17="","",SUMIFS(Inventário!$N$10:$N$150,Inventário!$D$10:$D$150,Estoque!M$10,Inventário!$E$10:$E$150,Estoque!$C17)),"ERRO")</f>
        <v/>
      </c>
      <c r="N17" s="60" t="str">
        <f>IFERROR(IF(M17="","",SUMIFS(Inventário!$N$10:$N$150,Inventário!$D$10:$D$150,Estoque!N$10,Inventário!$E$10:$E$150,Estoque!$C17)),"ERRO")</f>
        <v/>
      </c>
      <c r="O17" s="60" t="str">
        <f>IFERROR(IF(N17="","",SUMIFS(Inventário!$N$10:$N$150,Inventário!$D$10:$D$150,Estoque!O$10,Inventário!$E$10:$E$150,Estoque!$C17)),"ERRO")</f>
        <v/>
      </c>
      <c r="P17" s="45"/>
      <c r="Q17" s="45"/>
      <c r="R17" s="45"/>
      <c r="S17" s="61">
        <f>Inventário!$E14</f>
        <v>0</v>
      </c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45"/>
      <c r="AG17" s="45"/>
      <c r="AH17" s="45"/>
    </row>
    <row r="18" spans="1:34" ht="19.5" customHeight="1">
      <c r="A18" s="46"/>
      <c r="B18" s="45">
        <v>6</v>
      </c>
      <c r="C18" s="63" t="str">
        <f>IF('Cadastro de Produtos'!C10="","",VLOOKUP(B18,'Cadastro de Produtos'!$B$5:$C$204,2,0))</f>
        <v/>
      </c>
      <c r="D18" s="64" t="str">
        <f>IFERROR(IF(C18="","",SUMIFS(Inventário!$N$10:$N$150,Inventário!$D$10:$D$150,Estoque!D$10,Inventário!$E$10:$E$150,Estoque!$C18)),"ERRO")</f>
        <v/>
      </c>
      <c r="E18" s="64" t="str">
        <f>IFERROR(IF(D18="","",SUMIFS(Inventário!$N$10:$N$150,Inventário!$D$10:$D$150,Estoque!E$10,Inventário!$E$10:$E$150,Estoque!$C18)),"ERRO")</f>
        <v/>
      </c>
      <c r="F18" s="64" t="str">
        <f>IFERROR(IF(E18="","",SUMIFS(Inventário!$N$10:$N$150,Inventário!$D$10:$D$150,Estoque!F$10,Inventário!$E$10:$E$150,Estoque!$C18)),"ERRO")</f>
        <v/>
      </c>
      <c r="G18" s="64" t="str">
        <f>IFERROR(IF(F18="","",SUMIFS(Inventário!$N$10:$N$150,Inventário!$D$10:$D$150,Estoque!G$10,Inventário!$E$10:$E$150,Estoque!$C18)),"ERRO")</f>
        <v/>
      </c>
      <c r="H18" s="64" t="str">
        <f>IFERROR(IF(G18="","",SUMIFS(Inventário!$N$10:$N$150,Inventário!$D$10:$D$150,Estoque!H$10,Inventário!$E$10:$E$150,Estoque!$C18)),"ERRO")</f>
        <v/>
      </c>
      <c r="I18" s="64" t="str">
        <f>IFERROR(IF(H18="","",SUMIFS(Inventário!$N$10:$N$150,Inventário!$D$10:$D$150,Estoque!I$10,Inventário!$E$10:$E$150,Estoque!$C18)),"ERRO")</f>
        <v/>
      </c>
      <c r="J18" s="64" t="str">
        <f>IFERROR(IF(I18="","",SUMIFS(Inventário!$N$10:$N$150,Inventário!$D$10:$D$150,Estoque!J$10,Inventário!$E$10:$E$150,Estoque!$C18)),"ERRO")</f>
        <v/>
      </c>
      <c r="K18" s="64" t="str">
        <f>IFERROR(IF(J18="","",SUMIFS(Inventário!$N$10:$N$150,Inventário!$D$10:$D$150,Estoque!K$10,Inventário!$E$10:$E$150,Estoque!$C18)),"ERRO")</f>
        <v/>
      </c>
      <c r="L18" s="64" t="str">
        <f>IFERROR(IF(K18="","",SUMIFS(Inventário!$N$10:$N$150,Inventário!$D$10:$D$150,Estoque!L$10,Inventário!$E$10:$E$150,Estoque!$C18)),"ERRO")</f>
        <v/>
      </c>
      <c r="M18" s="64" t="str">
        <f>IFERROR(IF(L18="","",SUMIFS(Inventário!$N$10:$N$150,Inventário!$D$10:$D$150,Estoque!M$10,Inventário!$E$10:$E$150,Estoque!$C18)),"ERRO")</f>
        <v/>
      </c>
      <c r="N18" s="64" t="str">
        <f>IFERROR(IF(M18="","",SUMIFS(Inventário!$N$10:$N$150,Inventário!$D$10:$D$150,Estoque!N$10,Inventário!$E$10:$E$150,Estoque!$C18)),"ERRO")</f>
        <v/>
      </c>
      <c r="O18" s="64" t="str">
        <f>IFERROR(IF(N18="","",SUMIFS(Inventário!$N$10:$N$150,Inventário!$D$10:$D$150,Estoque!O$10,Inventário!$E$10:$E$150,Estoque!$C18)),"ERRO")</f>
        <v/>
      </c>
      <c r="P18" s="45"/>
      <c r="Q18" s="45"/>
      <c r="R18" s="45"/>
      <c r="S18" s="61">
        <f>Inventário!$E15</f>
        <v>0</v>
      </c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45"/>
      <c r="AG18" s="45"/>
      <c r="AH18" s="45"/>
    </row>
    <row r="19" spans="1:34" ht="19.5" customHeight="1">
      <c r="A19" s="46"/>
      <c r="B19" s="45">
        <v>7</v>
      </c>
      <c r="C19" s="32" t="str">
        <f>IF('Cadastro de Produtos'!C11="","",VLOOKUP(B19,'Cadastro de Produtos'!$B$5:$C$204,2,0))</f>
        <v/>
      </c>
      <c r="D19" s="60" t="str">
        <f>IFERROR(IF(C19="","",SUMIFS(Inventário!$N$10:$N$150,Inventário!$D$10:$D$150,Estoque!D$10,Inventário!$E$10:$E$150,Estoque!$C19)),"ERRO")</f>
        <v/>
      </c>
      <c r="E19" s="60" t="str">
        <f>IFERROR(IF(D19="","",SUMIFS(Inventário!$N$10:$N$150,Inventário!$D$10:$D$150,Estoque!E$10,Inventário!$E$10:$E$150,Estoque!$C19)),"ERRO")</f>
        <v/>
      </c>
      <c r="F19" s="60" t="str">
        <f>IFERROR(IF(E19="","",SUMIFS(Inventário!$N$10:$N$150,Inventário!$D$10:$D$150,Estoque!F$10,Inventário!$E$10:$E$150,Estoque!$C19)),"ERRO")</f>
        <v/>
      </c>
      <c r="G19" s="60" t="str">
        <f>IFERROR(IF(F19="","",SUMIFS(Inventário!$N$10:$N$150,Inventário!$D$10:$D$150,Estoque!G$10,Inventário!$E$10:$E$150,Estoque!$C19)),"ERRO")</f>
        <v/>
      </c>
      <c r="H19" s="60" t="str">
        <f>IFERROR(IF(G19="","",SUMIFS(Inventário!$N$10:$N$150,Inventário!$D$10:$D$150,Estoque!H$10,Inventário!$E$10:$E$150,Estoque!$C19)),"ERRO")</f>
        <v/>
      </c>
      <c r="I19" s="60" t="str">
        <f>IFERROR(IF(H19="","",SUMIFS(Inventário!$N$10:$N$150,Inventário!$D$10:$D$150,Estoque!I$10,Inventário!$E$10:$E$150,Estoque!$C19)),"ERRO")</f>
        <v/>
      </c>
      <c r="J19" s="60" t="str">
        <f>IFERROR(IF(I19="","",SUMIFS(Inventário!$N$10:$N$150,Inventário!$D$10:$D$150,Estoque!J$10,Inventário!$E$10:$E$150,Estoque!$C19)),"ERRO")</f>
        <v/>
      </c>
      <c r="K19" s="60" t="str">
        <f>IFERROR(IF(J19="","",SUMIFS(Inventário!$N$10:$N$150,Inventário!$D$10:$D$150,Estoque!K$10,Inventário!$E$10:$E$150,Estoque!$C19)),"ERRO")</f>
        <v/>
      </c>
      <c r="L19" s="60" t="str">
        <f>IFERROR(IF(K19="","",SUMIFS(Inventário!$N$10:$N$150,Inventário!$D$10:$D$150,Estoque!L$10,Inventário!$E$10:$E$150,Estoque!$C19)),"ERRO")</f>
        <v/>
      </c>
      <c r="M19" s="60" t="str">
        <f>IFERROR(IF(L19="","",SUMIFS(Inventário!$N$10:$N$150,Inventário!$D$10:$D$150,Estoque!M$10,Inventário!$E$10:$E$150,Estoque!$C19)),"ERRO")</f>
        <v/>
      </c>
      <c r="N19" s="60" t="str">
        <f>IFERROR(IF(M19="","",SUMIFS(Inventário!$N$10:$N$150,Inventário!$D$10:$D$150,Estoque!N$10,Inventário!$E$10:$E$150,Estoque!$C19)),"ERRO")</f>
        <v/>
      </c>
      <c r="O19" s="60" t="str">
        <f>IFERROR(IF(N19="","",SUMIFS(Inventário!$N$10:$N$150,Inventário!$D$10:$D$150,Estoque!O$10,Inventário!$E$10:$E$150,Estoque!$C19)),"ERRO")</f>
        <v/>
      </c>
      <c r="P19" s="45"/>
      <c r="Q19" s="45"/>
      <c r="R19" s="45"/>
      <c r="S19" s="61">
        <f>Inventário!$E16</f>
        <v>0</v>
      </c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45"/>
      <c r="AG19" s="45"/>
      <c r="AH19" s="45"/>
    </row>
    <row r="20" spans="1:34" ht="19.5" customHeight="1">
      <c r="A20" s="46"/>
      <c r="B20" s="45">
        <v>8</v>
      </c>
      <c r="C20" s="63" t="str">
        <f>IF('Cadastro de Produtos'!C12="","",VLOOKUP(B20,'Cadastro de Produtos'!$B$5:$C$204,2,0))</f>
        <v/>
      </c>
      <c r="D20" s="64" t="str">
        <f>IFERROR(IF(C20="","",SUMIFS(Inventário!$N$10:$N$150,Inventário!$D$10:$D$150,Estoque!D$10,Inventário!$E$10:$E$150,Estoque!$C20)),"ERRO")</f>
        <v/>
      </c>
      <c r="E20" s="64" t="str">
        <f>IFERROR(IF(D20="","",SUMIFS(Inventário!$N$10:$N$150,Inventário!$D$10:$D$150,Estoque!E$10,Inventário!$E$10:$E$150,Estoque!$C20)),"ERRO")</f>
        <v/>
      </c>
      <c r="F20" s="64" t="str">
        <f>IFERROR(IF(E20="","",SUMIFS(Inventário!$N$10:$N$150,Inventário!$D$10:$D$150,Estoque!F$10,Inventário!$E$10:$E$150,Estoque!$C20)),"ERRO")</f>
        <v/>
      </c>
      <c r="G20" s="64" t="str">
        <f>IFERROR(IF(F20="","",SUMIFS(Inventário!$N$10:$N$150,Inventário!$D$10:$D$150,Estoque!G$10,Inventário!$E$10:$E$150,Estoque!$C20)),"ERRO")</f>
        <v/>
      </c>
      <c r="H20" s="64" t="str">
        <f>IFERROR(IF(G20="","",SUMIFS(Inventário!$N$10:$N$150,Inventário!$D$10:$D$150,Estoque!H$10,Inventário!$E$10:$E$150,Estoque!$C20)),"ERRO")</f>
        <v/>
      </c>
      <c r="I20" s="64" t="str">
        <f>IFERROR(IF(H20="","",SUMIFS(Inventário!$N$10:$N$150,Inventário!$D$10:$D$150,Estoque!I$10,Inventário!$E$10:$E$150,Estoque!$C20)),"ERRO")</f>
        <v/>
      </c>
      <c r="J20" s="64" t="str">
        <f>IFERROR(IF(I20="","",SUMIFS(Inventário!$N$10:$N$150,Inventário!$D$10:$D$150,Estoque!J$10,Inventário!$E$10:$E$150,Estoque!$C20)),"ERRO")</f>
        <v/>
      </c>
      <c r="K20" s="64" t="str">
        <f>IFERROR(IF(J20="","",SUMIFS(Inventário!$N$10:$N$150,Inventário!$D$10:$D$150,Estoque!K$10,Inventário!$E$10:$E$150,Estoque!$C20)),"ERRO")</f>
        <v/>
      </c>
      <c r="L20" s="64" t="str">
        <f>IFERROR(IF(K20="","",SUMIFS(Inventário!$N$10:$N$150,Inventário!$D$10:$D$150,Estoque!L$10,Inventário!$E$10:$E$150,Estoque!$C20)),"ERRO")</f>
        <v/>
      </c>
      <c r="M20" s="64" t="str">
        <f>IFERROR(IF(L20="","",SUMIFS(Inventário!$N$10:$N$150,Inventário!$D$10:$D$150,Estoque!M$10,Inventário!$E$10:$E$150,Estoque!$C20)),"ERRO")</f>
        <v/>
      </c>
      <c r="N20" s="64" t="str">
        <f>IFERROR(IF(M20="","",SUMIFS(Inventário!$N$10:$N$150,Inventário!$D$10:$D$150,Estoque!N$10,Inventário!$E$10:$E$150,Estoque!$C20)),"ERRO")</f>
        <v/>
      </c>
      <c r="O20" s="64" t="str">
        <f>IFERROR(IF(N20="","",SUMIFS(Inventário!$N$10:$N$150,Inventário!$D$10:$D$150,Estoque!O$10,Inventário!$E$10:$E$150,Estoque!$C20)),"ERRO")</f>
        <v/>
      </c>
      <c r="P20" s="45"/>
      <c r="Q20" s="45"/>
      <c r="R20" s="45"/>
      <c r="S20" s="61">
        <f>Inventário!$E17</f>
        <v>0</v>
      </c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45"/>
      <c r="AG20" s="45"/>
      <c r="AH20" s="45"/>
    </row>
    <row r="21" spans="1:34" ht="19.5" customHeight="1">
      <c r="A21" s="46"/>
      <c r="B21" s="45">
        <v>9</v>
      </c>
      <c r="C21" s="32" t="str">
        <f>IF('Cadastro de Produtos'!C13="","",VLOOKUP(B21,'Cadastro de Produtos'!$B$5:$C$204,2,0))</f>
        <v/>
      </c>
      <c r="D21" s="60" t="str">
        <f>IFERROR(IF(C21="","",SUMIFS(Inventário!$N$10:$N$150,Inventário!$D$10:$D$150,Estoque!D$10,Inventário!$E$10:$E$150,Estoque!$C21)),"ERRO")</f>
        <v/>
      </c>
      <c r="E21" s="60" t="str">
        <f>IFERROR(IF(D21="","",SUMIFS(Inventário!$N$10:$N$150,Inventário!$D$10:$D$150,Estoque!E$10,Inventário!$E$10:$E$150,Estoque!$C21)),"ERRO")</f>
        <v/>
      </c>
      <c r="F21" s="60" t="str">
        <f>IFERROR(IF(E21="","",SUMIFS(Inventário!$N$10:$N$150,Inventário!$D$10:$D$150,Estoque!F$10,Inventário!$E$10:$E$150,Estoque!$C21)),"ERRO")</f>
        <v/>
      </c>
      <c r="G21" s="60" t="str">
        <f>IFERROR(IF(F21="","",SUMIFS(Inventário!$N$10:$N$150,Inventário!$D$10:$D$150,Estoque!G$10,Inventário!$E$10:$E$150,Estoque!$C21)),"ERRO")</f>
        <v/>
      </c>
      <c r="H21" s="60" t="str">
        <f>IFERROR(IF(G21="","",SUMIFS(Inventário!$N$10:$N$150,Inventário!$D$10:$D$150,Estoque!H$10,Inventário!$E$10:$E$150,Estoque!$C21)),"ERRO")</f>
        <v/>
      </c>
      <c r="I21" s="60" t="str">
        <f>IFERROR(IF(H21="","",SUMIFS(Inventário!$N$10:$N$150,Inventário!$D$10:$D$150,Estoque!I$10,Inventário!$E$10:$E$150,Estoque!$C21)),"ERRO")</f>
        <v/>
      </c>
      <c r="J21" s="60" t="str">
        <f>IFERROR(IF(I21="","",SUMIFS(Inventário!$N$10:$N$150,Inventário!$D$10:$D$150,Estoque!J$10,Inventário!$E$10:$E$150,Estoque!$C21)),"ERRO")</f>
        <v/>
      </c>
      <c r="K21" s="60" t="str">
        <f>IFERROR(IF(J21="","",SUMIFS(Inventário!$N$10:$N$150,Inventário!$D$10:$D$150,Estoque!K$10,Inventário!$E$10:$E$150,Estoque!$C21)),"ERRO")</f>
        <v/>
      </c>
      <c r="L21" s="60" t="str">
        <f>IFERROR(IF(K21="","",SUMIFS(Inventário!$N$10:$N$150,Inventário!$D$10:$D$150,Estoque!L$10,Inventário!$E$10:$E$150,Estoque!$C21)),"ERRO")</f>
        <v/>
      </c>
      <c r="M21" s="60" t="str">
        <f>IFERROR(IF(L21="","",SUMIFS(Inventário!$N$10:$N$150,Inventário!$D$10:$D$150,Estoque!M$10,Inventário!$E$10:$E$150,Estoque!$C21)),"ERRO")</f>
        <v/>
      </c>
      <c r="N21" s="60" t="str">
        <f>IFERROR(IF(M21="","",SUMIFS(Inventário!$N$10:$N$150,Inventário!$D$10:$D$150,Estoque!N$10,Inventário!$E$10:$E$150,Estoque!$C21)),"ERRO")</f>
        <v/>
      </c>
      <c r="O21" s="60" t="str">
        <f>IFERROR(IF(N21="","",SUMIFS(Inventário!$N$10:$N$150,Inventário!$D$10:$D$150,Estoque!O$10,Inventário!$E$10:$E$150,Estoque!$C21)),"ERRO")</f>
        <v/>
      </c>
      <c r="P21" s="45"/>
      <c r="Q21" s="45"/>
      <c r="R21" s="45"/>
      <c r="S21" s="61">
        <f>Inventário!$E18</f>
        <v>0</v>
      </c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45"/>
      <c r="AG21" s="45"/>
      <c r="AH21" s="45"/>
    </row>
    <row r="22" spans="1:34" ht="19.5" customHeight="1">
      <c r="A22" s="46"/>
      <c r="B22" s="45">
        <v>10</v>
      </c>
      <c r="C22" s="63" t="str">
        <f>IF('Cadastro de Produtos'!C14="","",VLOOKUP(B22,'Cadastro de Produtos'!$B$5:$C$204,2,0))</f>
        <v/>
      </c>
      <c r="D22" s="64" t="str">
        <f>IFERROR(IF(C22="","",SUMIFS(Inventário!$N$10:$N$150,Inventário!$D$10:$D$150,Estoque!D$10,Inventário!$E$10:$E$150,Estoque!$C22)),"ERRO")</f>
        <v/>
      </c>
      <c r="E22" s="64" t="str">
        <f>IFERROR(IF(D22="","",SUMIFS(Inventário!$N$10:$N$150,Inventário!$D$10:$D$150,Estoque!E$10,Inventário!$E$10:$E$150,Estoque!$C22)),"ERRO")</f>
        <v/>
      </c>
      <c r="F22" s="64" t="str">
        <f>IFERROR(IF(E22="","",SUMIFS(Inventário!$N$10:$N$150,Inventário!$D$10:$D$150,Estoque!F$10,Inventário!$E$10:$E$150,Estoque!$C22)),"ERRO")</f>
        <v/>
      </c>
      <c r="G22" s="64" t="str">
        <f>IFERROR(IF(F22="","",SUMIFS(Inventário!$N$10:$N$150,Inventário!$D$10:$D$150,Estoque!G$10,Inventário!$E$10:$E$150,Estoque!$C22)),"ERRO")</f>
        <v/>
      </c>
      <c r="H22" s="64" t="str">
        <f>IFERROR(IF(G22="","",SUMIFS(Inventário!$N$10:$N$150,Inventário!$D$10:$D$150,Estoque!H$10,Inventário!$E$10:$E$150,Estoque!$C22)),"ERRO")</f>
        <v/>
      </c>
      <c r="I22" s="64" t="str">
        <f>IFERROR(IF(H22="","",SUMIFS(Inventário!$N$10:$N$150,Inventário!$D$10:$D$150,Estoque!I$10,Inventário!$E$10:$E$150,Estoque!$C22)),"ERRO")</f>
        <v/>
      </c>
      <c r="J22" s="64" t="str">
        <f>IFERROR(IF(I22="","",SUMIFS(Inventário!$N$10:$N$150,Inventário!$D$10:$D$150,Estoque!J$10,Inventário!$E$10:$E$150,Estoque!$C22)),"ERRO")</f>
        <v/>
      </c>
      <c r="K22" s="64" t="str">
        <f>IFERROR(IF(J22="","",SUMIFS(Inventário!$N$10:$N$150,Inventário!$D$10:$D$150,Estoque!K$10,Inventário!$E$10:$E$150,Estoque!$C22)),"ERRO")</f>
        <v/>
      </c>
      <c r="L22" s="64" t="str">
        <f>IFERROR(IF(K22="","",SUMIFS(Inventário!$N$10:$N$150,Inventário!$D$10:$D$150,Estoque!L$10,Inventário!$E$10:$E$150,Estoque!$C22)),"ERRO")</f>
        <v/>
      </c>
      <c r="M22" s="64" t="str">
        <f>IFERROR(IF(L22="","",SUMIFS(Inventário!$N$10:$N$150,Inventário!$D$10:$D$150,Estoque!M$10,Inventário!$E$10:$E$150,Estoque!$C22)),"ERRO")</f>
        <v/>
      </c>
      <c r="N22" s="64" t="str">
        <f>IFERROR(IF(M22="","",SUMIFS(Inventário!$N$10:$N$150,Inventário!$D$10:$D$150,Estoque!N$10,Inventário!$E$10:$E$150,Estoque!$C22)),"ERRO")</f>
        <v/>
      </c>
      <c r="O22" s="64" t="str">
        <f>IFERROR(IF(N22="","",SUMIFS(Inventário!$N$10:$N$150,Inventário!$D$10:$D$150,Estoque!O$10,Inventário!$E$10:$E$150,Estoque!$C22)),"ERRO")</f>
        <v/>
      </c>
      <c r="P22" s="45"/>
      <c r="Q22" s="45"/>
      <c r="R22" s="45"/>
      <c r="S22" s="61">
        <f>Inventário!$E19</f>
        <v>0</v>
      </c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45"/>
      <c r="AG22" s="45"/>
      <c r="AH22" s="45"/>
    </row>
    <row r="23" spans="1:34" ht="19.5" customHeight="1">
      <c r="A23" s="46"/>
      <c r="B23" s="45">
        <v>11</v>
      </c>
      <c r="C23" s="32" t="str">
        <f>IF('Cadastro de Produtos'!C15="","",VLOOKUP(B23,'Cadastro de Produtos'!$B$5:$C$204,2,0))</f>
        <v/>
      </c>
      <c r="D23" s="60" t="str">
        <f>IFERROR(IF(C23="","",SUMIFS(Inventário!$N$10:$N$150,Inventário!$D$10:$D$150,Estoque!D$10,Inventário!$E$10:$E$150,Estoque!$C23)),"ERRO")</f>
        <v/>
      </c>
      <c r="E23" s="60" t="str">
        <f>IFERROR(IF(D23="","",SUMIFS(Inventário!$N$10:$N$150,Inventário!$D$10:$D$150,Estoque!E$10,Inventário!$E$10:$E$150,Estoque!$C23)),"ERRO")</f>
        <v/>
      </c>
      <c r="F23" s="60" t="str">
        <f>IFERROR(IF(E23="","",SUMIFS(Inventário!$N$10:$N$150,Inventário!$D$10:$D$150,Estoque!F$10,Inventário!$E$10:$E$150,Estoque!$C23)),"ERRO")</f>
        <v/>
      </c>
      <c r="G23" s="60" t="str">
        <f>IFERROR(IF(F23="","",SUMIFS(Inventário!$N$10:$N$150,Inventário!$D$10:$D$150,Estoque!G$10,Inventário!$E$10:$E$150,Estoque!$C23)),"ERRO")</f>
        <v/>
      </c>
      <c r="H23" s="60" t="str">
        <f>IFERROR(IF(G23="","",SUMIFS(Inventário!$N$10:$N$150,Inventário!$D$10:$D$150,Estoque!H$10,Inventário!$E$10:$E$150,Estoque!$C23)),"ERRO")</f>
        <v/>
      </c>
      <c r="I23" s="60" t="str">
        <f>IFERROR(IF(H23="","",SUMIFS(Inventário!$N$10:$N$150,Inventário!$D$10:$D$150,Estoque!I$10,Inventário!$E$10:$E$150,Estoque!$C23)),"ERRO")</f>
        <v/>
      </c>
      <c r="J23" s="60" t="str">
        <f>IFERROR(IF(I23="","",SUMIFS(Inventário!$N$10:$N$150,Inventário!$D$10:$D$150,Estoque!J$10,Inventário!$E$10:$E$150,Estoque!$C23)),"ERRO")</f>
        <v/>
      </c>
      <c r="K23" s="60" t="str">
        <f>IFERROR(IF(J23="","",SUMIFS(Inventário!$N$10:$N$150,Inventário!$D$10:$D$150,Estoque!K$10,Inventário!$E$10:$E$150,Estoque!$C23)),"ERRO")</f>
        <v/>
      </c>
      <c r="L23" s="60" t="str">
        <f>IFERROR(IF(K23="","",SUMIFS(Inventário!$N$10:$N$150,Inventário!$D$10:$D$150,Estoque!L$10,Inventário!$E$10:$E$150,Estoque!$C23)),"ERRO")</f>
        <v/>
      </c>
      <c r="M23" s="60" t="str">
        <f>IFERROR(IF(L23="","",SUMIFS(Inventário!$N$10:$N$150,Inventário!$D$10:$D$150,Estoque!M$10,Inventário!$E$10:$E$150,Estoque!$C23)),"ERRO")</f>
        <v/>
      </c>
      <c r="N23" s="60" t="str">
        <f>IFERROR(IF(M23="","",SUMIFS(Inventário!$N$10:$N$150,Inventário!$D$10:$D$150,Estoque!N$10,Inventário!$E$10:$E$150,Estoque!$C23)),"ERRO")</f>
        <v/>
      </c>
      <c r="O23" s="60" t="str">
        <f>IFERROR(IF(N23="","",SUMIFS(Inventário!$N$10:$N$150,Inventário!$D$10:$D$150,Estoque!O$10,Inventário!$E$10:$E$150,Estoque!$C23)),"ERRO")</f>
        <v/>
      </c>
      <c r="P23" s="45"/>
      <c r="Q23" s="45"/>
      <c r="R23" s="45"/>
      <c r="S23" s="61">
        <f>Inventário!$E20</f>
        <v>0</v>
      </c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45"/>
      <c r="AG23" s="45"/>
      <c r="AH23" s="45"/>
    </row>
    <row r="24" spans="1:34" ht="19.5" customHeight="1">
      <c r="A24" s="46"/>
      <c r="B24" s="45">
        <v>12</v>
      </c>
      <c r="C24" s="63" t="str">
        <f>IF('Cadastro de Produtos'!C16="","",VLOOKUP(B24,'Cadastro de Produtos'!$B$5:$C$204,2,0))</f>
        <v/>
      </c>
      <c r="D24" s="64" t="str">
        <f>IFERROR(IF(C24="","",SUMIFS(Inventário!$N$10:$N$150,Inventário!$D$10:$D$150,Estoque!D$10,Inventário!$E$10:$E$150,Estoque!$C24)),"ERRO")</f>
        <v/>
      </c>
      <c r="E24" s="64" t="str">
        <f>IFERROR(IF(D24="","",SUMIFS(Inventário!$N$10:$N$150,Inventário!$D$10:$D$150,Estoque!E$10,Inventário!$E$10:$E$150,Estoque!$C24)),"ERRO")</f>
        <v/>
      </c>
      <c r="F24" s="64" t="str">
        <f>IFERROR(IF(E24="","",SUMIFS(Inventário!$N$10:$N$150,Inventário!$D$10:$D$150,Estoque!F$10,Inventário!$E$10:$E$150,Estoque!$C24)),"ERRO")</f>
        <v/>
      </c>
      <c r="G24" s="64" t="str">
        <f>IFERROR(IF(F24="","",SUMIFS(Inventário!$N$10:$N$150,Inventário!$D$10:$D$150,Estoque!G$10,Inventário!$E$10:$E$150,Estoque!$C24)),"ERRO")</f>
        <v/>
      </c>
      <c r="H24" s="64" t="str">
        <f>IFERROR(IF(G24="","",SUMIFS(Inventário!$N$10:$N$150,Inventário!$D$10:$D$150,Estoque!H$10,Inventário!$E$10:$E$150,Estoque!$C24)),"ERRO")</f>
        <v/>
      </c>
      <c r="I24" s="64" t="str">
        <f>IFERROR(IF(H24="","",SUMIFS(Inventário!$N$10:$N$150,Inventário!$D$10:$D$150,Estoque!I$10,Inventário!$E$10:$E$150,Estoque!$C24)),"ERRO")</f>
        <v/>
      </c>
      <c r="J24" s="64" t="str">
        <f>IFERROR(IF(I24="","",SUMIFS(Inventário!$N$10:$N$150,Inventário!$D$10:$D$150,Estoque!J$10,Inventário!$E$10:$E$150,Estoque!$C24)),"ERRO")</f>
        <v/>
      </c>
      <c r="K24" s="64" t="str">
        <f>IFERROR(IF(J24="","",SUMIFS(Inventário!$N$10:$N$150,Inventário!$D$10:$D$150,Estoque!K$10,Inventário!$E$10:$E$150,Estoque!$C24)),"ERRO")</f>
        <v/>
      </c>
      <c r="L24" s="64" t="str">
        <f>IFERROR(IF(K24="","",SUMIFS(Inventário!$N$10:$N$150,Inventário!$D$10:$D$150,Estoque!L$10,Inventário!$E$10:$E$150,Estoque!$C24)),"ERRO")</f>
        <v/>
      </c>
      <c r="M24" s="64" t="str">
        <f>IFERROR(IF(L24="","",SUMIFS(Inventário!$N$10:$N$150,Inventário!$D$10:$D$150,Estoque!M$10,Inventário!$E$10:$E$150,Estoque!$C24)),"ERRO")</f>
        <v/>
      </c>
      <c r="N24" s="64" t="str">
        <f>IFERROR(IF(M24="","",SUMIFS(Inventário!$N$10:$N$150,Inventário!$D$10:$D$150,Estoque!N$10,Inventário!$E$10:$E$150,Estoque!$C24)),"ERRO")</f>
        <v/>
      </c>
      <c r="O24" s="64" t="str">
        <f>IFERROR(IF(N24="","",SUMIFS(Inventário!$N$10:$N$150,Inventário!$D$10:$D$150,Estoque!O$10,Inventário!$E$10:$E$150,Estoque!$C24)),"ERRO")</f>
        <v/>
      </c>
      <c r="P24" s="45"/>
      <c r="Q24" s="45"/>
      <c r="R24" s="45"/>
      <c r="S24" s="61">
        <f>Inventário!$E21</f>
        <v>0</v>
      </c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45"/>
      <c r="AG24" s="45"/>
      <c r="AH24" s="45"/>
    </row>
    <row r="25" spans="1:34" ht="19.5" customHeight="1">
      <c r="A25" s="46"/>
      <c r="B25" s="45">
        <v>13</v>
      </c>
      <c r="C25" s="32" t="str">
        <f>IF('Cadastro de Produtos'!C17="","",VLOOKUP(B25,'Cadastro de Produtos'!$B$5:$C$204,2,0))</f>
        <v/>
      </c>
      <c r="D25" s="60" t="str">
        <f>IFERROR(IF(C25="","",SUMIFS(Inventário!$N$10:$N$150,Inventário!$D$10:$D$150,Estoque!D$10,Inventário!$E$10:$E$150,Estoque!$C25)),"ERRO")</f>
        <v/>
      </c>
      <c r="E25" s="60" t="str">
        <f>IFERROR(IF(D25="","",SUMIFS(Inventário!$N$10:$N$150,Inventário!$D$10:$D$150,Estoque!E$10,Inventário!$E$10:$E$150,Estoque!$C25)),"ERRO")</f>
        <v/>
      </c>
      <c r="F25" s="60" t="str">
        <f>IFERROR(IF(E25="","",SUMIFS(Inventário!$N$10:$N$150,Inventário!$D$10:$D$150,Estoque!F$10,Inventário!$E$10:$E$150,Estoque!$C25)),"ERRO")</f>
        <v/>
      </c>
      <c r="G25" s="60" t="str">
        <f>IFERROR(IF(F25="","",SUMIFS(Inventário!$N$10:$N$150,Inventário!$D$10:$D$150,Estoque!G$10,Inventário!$E$10:$E$150,Estoque!$C25)),"ERRO")</f>
        <v/>
      </c>
      <c r="H25" s="60" t="str">
        <f>IFERROR(IF(G25="","",SUMIFS(Inventário!$N$10:$N$150,Inventário!$D$10:$D$150,Estoque!H$10,Inventário!$E$10:$E$150,Estoque!$C25)),"ERRO")</f>
        <v/>
      </c>
      <c r="I25" s="60" t="str">
        <f>IFERROR(IF(H25="","",SUMIFS(Inventário!$N$10:$N$150,Inventário!$D$10:$D$150,Estoque!I$10,Inventário!$E$10:$E$150,Estoque!$C25)),"ERRO")</f>
        <v/>
      </c>
      <c r="J25" s="60" t="str">
        <f>IFERROR(IF(I25="","",SUMIFS(Inventário!$N$10:$N$150,Inventário!$D$10:$D$150,Estoque!J$10,Inventário!$E$10:$E$150,Estoque!$C25)),"ERRO")</f>
        <v/>
      </c>
      <c r="K25" s="60" t="str">
        <f>IFERROR(IF(J25="","",SUMIFS(Inventário!$N$10:$N$150,Inventário!$D$10:$D$150,Estoque!K$10,Inventário!$E$10:$E$150,Estoque!$C25)),"ERRO")</f>
        <v/>
      </c>
      <c r="L25" s="60" t="str">
        <f>IFERROR(IF(K25="","",SUMIFS(Inventário!$N$10:$N$150,Inventário!$D$10:$D$150,Estoque!L$10,Inventário!$E$10:$E$150,Estoque!$C25)),"ERRO")</f>
        <v/>
      </c>
      <c r="M25" s="60" t="str">
        <f>IFERROR(IF(L25="","",SUMIFS(Inventário!$N$10:$N$150,Inventário!$D$10:$D$150,Estoque!M$10,Inventário!$E$10:$E$150,Estoque!$C25)),"ERRO")</f>
        <v/>
      </c>
      <c r="N25" s="60" t="str">
        <f>IFERROR(IF(M25="","",SUMIFS(Inventário!$N$10:$N$150,Inventário!$D$10:$D$150,Estoque!N$10,Inventário!$E$10:$E$150,Estoque!$C25)),"ERRO")</f>
        <v/>
      </c>
      <c r="O25" s="60" t="str">
        <f>IFERROR(IF(N25="","",SUMIFS(Inventário!$N$10:$N$150,Inventário!$D$10:$D$150,Estoque!O$10,Inventário!$E$10:$E$150,Estoque!$C25)),"ERRO")</f>
        <v/>
      </c>
      <c r="P25" s="45"/>
      <c r="Q25" s="45"/>
      <c r="R25" s="45"/>
      <c r="S25" s="61">
        <f>Inventário!$E22</f>
        <v>0</v>
      </c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45"/>
      <c r="AG25" s="45"/>
      <c r="AH25" s="45"/>
    </row>
    <row r="26" spans="1:34" ht="19.5" customHeight="1">
      <c r="A26" s="46"/>
      <c r="B26" s="45">
        <v>14</v>
      </c>
      <c r="C26" s="63" t="str">
        <f>IF('Cadastro de Produtos'!C18="","",VLOOKUP(B26,'Cadastro de Produtos'!$B$5:$C$204,2,0))</f>
        <v/>
      </c>
      <c r="D26" s="64" t="str">
        <f>IFERROR(IF(C26="","",SUMIFS(Inventário!$N$10:$N$150,Inventário!$D$10:$D$150,Estoque!D$10,Inventário!$E$10:$E$150,Estoque!$C26)),"ERRO")</f>
        <v/>
      </c>
      <c r="E26" s="64" t="str">
        <f>IFERROR(IF(D26="","",SUMIFS(Inventário!$N$10:$N$150,Inventário!$D$10:$D$150,Estoque!E$10,Inventário!$E$10:$E$150,Estoque!$C26)),"ERRO")</f>
        <v/>
      </c>
      <c r="F26" s="64" t="str">
        <f>IFERROR(IF(E26="","",SUMIFS(Inventário!$N$10:$N$150,Inventário!$D$10:$D$150,Estoque!F$10,Inventário!$E$10:$E$150,Estoque!$C26)),"ERRO")</f>
        <v/>
      </c>
      <c r="G26" s="64" t="str">
        <f>IFERROR(IF(F26="","",SUMIFS(Inventário!$N$10:$N$150,Inventário!$D$10:$D$150,Estoque!G$10,Inventário!$E$10:$E$150,Estoque!$C26)),"ERRO")</f>
        <v/>
      </c>
      <c r="H26" s="64" t="str">
        <f>IFERROR(IF(G26="","",SUMIFS(Inventário!$N$10:$N$150,Inventário!$D$10:$D$150,Estoque!H$10,Inventário!$E$10:$E$150,Estoque!$C26)),"ERRO")</f>
        <v/>
      </c>
      <c r="I26" s="64" t="str">
        <f>IFERROR(IF(H26="","",SUMIFS(Inventário!$N$10:$N$150,Inventário!$D$10:$D$150,Estoque!I$10,Inventário!$E$10:$E$150,Estoque!$C26)),"ERRO")</f>
        <v/>
      </c>
      <c r="J26" s="64" t="str">
        <f>IFERROR(IF(I26="","",SUMIFS(Inventário!$N$10:$N$150,Inventário!$D$10:$D$150,Estoque!J$10,Inventário!$E$10:$E$150,Estoque!$C26)),"ERRO")</f>
        <v/>
      </c>
      <c r="K26" s="64" t="str">
        <f>IFERROR(IF(J26="","",SUMIFS(Inventário!$N$10:$N$150,Inventário!$D$10:$D$150,Estoque!K$10,Inventário!$E$10:$E$150,Estoque!$C26)),"ERRO")</f>
        <v/>
      </c>
      <c r="L26" s="64" t="str">
        <f>IFERROR(IF(K26="","",SUMIFS(Inventário!$N$10:$N$150,Inventário!$D$10:$D$150,Estoque!L$10,Inventário!$E$10:$E$150,Estoque!$C26)),"ERRO")</f>
        <v/>
      </c>
      <c r="M26" s="64" t="str">
        <f>IFERROR(IF(L26="","",SUMIFS(Inventário!$N$10:$N$150,Inventário!$D$10:$D$150,Estoque!M$10,Inventário!$E$10:$E$150,Estoque!$C26)),"ERRO")</f>
        <v/>
      </c>
      <c r="N26" s="64" t="str">
        <f>IFERROR(IF(M26="","",SUMIFS(Inventário!$N$10:$N$150,Inventário!$D$10:$D$150,Estoque!N$10,Inventário!$E$10:$E$150,Estoque!$C26)),"ERRO")</f>
        <v/>
      </c>
      <c r="O26" s="64" t="str">
        <f>IFERROR(IF(N26="","",SUMIFS(Inventário!$N$10:$N$150,Inventário!$D$10:$D$150,Estoque!O$10,Inventário!$E$10:$E$150,Estoque!$C26)),"ERRO")</f>
        <v/>
      </c>
      <c r="P26" s="45"/>
      <c r="Q26" s="45"/>
      <c r="R26" s="45"/>
      <c r="S26" s="61">
        <f>Inventário!$E23</f>
        <v>0</v>
      </c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</row>
    <row r="27" spans="1:34" ht="19.5" customHeight="1">
      <c r="A27" s="46"/>
      <c r="B27" s="45">
        <v>15</v>
      </c>
      <c r="C27" s="32" t="str">
        <f>IF('Cadastro de Produtos'!C19="","",VLOOKUP(B27,'Cadastro de Produtos'!$B$5:$C$204,2,0))</f>
        <v/>
      </c>
      <c r="D27" s="60" t="str">
        <f>IFERROR(IF(C27="","",SUMIFS(Inventário!$N$10:$N$150,Inventário!$D$10:$D$150,Estoque!D$10,Inventário!$E$10:$E$150,Estoque!$C27)),"ERRO")</f>
        <v/>
      </c>
      <c r="E27" s="60" t="str">
        <f>IFERROR(IF(D27="","",SUMIFS(Inventário!$N$10:$N$150,Inventário!$D$10:$D$150,Estoque!E$10,Inventário!$E$10:$E$150,Estoque!$C27)),"ERRO")</f>
        <v/>
      </c>
      <c r="F27" s="60" t="str">
        <f>IFERROR(IF(E27="","",SUMIFS(Inventário!$N$10:$N$150,Inventário!$D$10:$D$150,Estoque!F$10,Inventário!$E$10:$E$150,Estoque!$C27)),"ERRO")</f>
        <v/>
      </c>
      <c r="G27" s="60" t="str">
        <f>IFERROR(IF(F27="","",SUMIFS(Inventário!$N$10:$N$150,Inventário!$D$10:$D$150,Estoque!G$10,Inventário!$E$10:$E$150,Estoque!$C27)),"ERRO")</f>
        <v/>
      </c>
      <c r="H27" s="60" t="str">
        <f>IFERROR(IF(G27="","",SUMIFS(Inventário!$N$10:$N$150,Inventário!$D$10:$D$150,Estoque!H$10,Inventário!$E$10:$E$150,Estoque!$C27)),"ERRO")</f>
        <v/>
      </c>
      <c r="I27" s="60" t="str">
        <f>IFERROR(IF(H27="","",SUMIFS(Inventário!$N$10:$N$150,Inventário!$D$10:$D$150,Estoque!I$10,Inventário!$E$10:$E$150,Estoque!$C27)),"ERRO")</f>
        <v/>
      </c>
      <c r="J27" s="60" t="str">
        <f>IFERROR(IF(I27="","",SUMIFS(Inventário!$N$10:$N$150,Inventário!$D$10:$D$150,Estoque!J$10,Inventário!$E$10:$E$150,Estoque!$C27)),"ERRO")</f>
        <v/>
      </c>
      <c r="K27" s="60" t="str">
        <f>IFERROR(IF(J27="","",SUMIFS(Inventário!$N$10:$N$150,Inventário!$D$10:$D$150,Estoque!K$10,Inventário!$E$10:$E$150,Estoque!$C27)),"ERRO")</f>
        <v/>
      </c>
      <c r="L27" s="60" t="str">
        <f>IFERROR(IF(K27="","",SUMIFS(Inventário!$N$10:$N$150,Inventário!$D$10:$D$150,Estoque!L$10,Inventário!$E$10:$E$150,Estoque!$C27)),"ERRO")</f>
        <v/>
      </c>
      <c r="M27" s="60" t="str">
        <f>IFERROR(IF(L27="","",SUMIFS(Inventário!$N$10:$N$150,Inventário!$D$10:$D$150,Estoque!M$10,Inventário!$E$10:$E$150,Estoque!$C27)),"ERRO")</f>
        <v/>
      </c>
      <c r="N27" s="60" t="str">
        <f>IFERROR(IF(M27="","",SUMIFS(Inventário!$N$10:$N$150,Inventário!$D$10:$D$150,Estoque!N$10,Inventário!$E$10:$E$150,Estoque!$C27)),"ERRO")</f>
        <v/>
      </c>
      <c r="O27" s="60" t="str">
        <f>IFERROR(IF(N27="","",SUMIFS(Inventário!$N$10:$N$150,Inventário!$D$10:$D$150,Estoque!O$10,Inventário!$E$10:$E$150,Estoque!$C27)),"ERRO")</f>
        <v/>
      </c>
      <c r="P27" s="45"/>
      <c r="Q27" s="45"/>
      <c r="R27" s="45"/>
      <c r="S27" s="61">
        <f>Inventário!$E24</f>
        <v>0</v>
      </c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</row>
    <row r="28" spans="1:34" ht="19.5" customHeight="1">
      <c r="A28" s="46"/>
      <c r="B28" s="45">
        <v>16</v>
      </c>
      <c r="C28" s="63" t="str">
        <f>IF('Cadastro de Produtos'!C20="","",VLOOKUP(B28,'Cadastro de Produtos'!$B$5:$C$204,2,0))</f>
        <v/>
      </c>
      <c r="D28" s="64" t="str">
        <f>IFERROR(IF(C28="","",SUMIFS(Inventário!$N$10:$N$150,Inventário!$D$10:$D$150,Estoque!D$10,Inventário!$E$10:$E$150,Estoque!$C28)),"ERRO")</f>
        <v/>
      </c>
      <c r="E28" s="64" t="str">
        <f>IFERROR(IF(D28="","",SUMIFS(Inventário!$N$10:$N$150,Inventário!$D$10:$D$150,Estoque!E$10,Inventário!$E$10:$E$150,Estoque!$C28)),"ERRO")</f>
        <v/>
      </c>
      <c r="F28" s="64" t="str">
        <f>IFERROR(IF(E28="","",SUMIFS(Inventário!$N$10:$N$150,Inventário!$D$10:$D$150,Estoque!F$10,Inventário!$E$10:$E$150,Estoque!$C28)),"ERRO")</f>
        <v/>
      </c>
      <c r="G28" s="64" t="str">
        <f>IFERROR(IF(F28="","",SUMIFS(Inventário!$N$10:$N$150,Inventário!$D$10:$D$150,Estoque!G$10,Inventário!$E$10:$E$150,Estoque!$C28)),"ERRO")</f>
        <v/>
      </c>
      <c r="H28" s="64" t="str">
        <f>IFERROR(IF(G28="","",SUMIFS(Inventário!$N$10:$N$150,Inventário!$D$10:$D$150,Estoque!H$10,Inventário!$E$10:$E$150,Estoque!$C28)),"ERRO")</f>
        <v/>
      </c>
      <c r="I28" s="64" t="str">
        <f>IFERROR(IF(H28="","",SUMIFS(Inventário!$N$10:$N$150,Inventário!$D$10:$D$150,Estoque!I$10,Inventário!$E$10:$E$150,Estoque!$C28)),"ERRO")</f>
        <v/>
      </c>
      <c r="J28" s="64" t="str">
        <f>IFERROR(IF(I28="","",SUMIFS(Inventário!$N$10:$N$150,Inventário!$D$10:$D$150,Estoque!J$10,Inventário!$E$10:$E$150,Estoque!$C28)),"ERRO")</f>
        <v/>
      </c>
      <c r="K28" s="64" t="str">
        <f>IFERROR(IF(J28="","",SUMIFS(Inventário!$N$10:$N$150,Inventário!$D$10:$D$150,Estoque!K$10,Inventário!$E$10:$E$150,Estoque!$C28)),"ERRO")</f>
        <v/>
      </c>
      <c r="L28" s="64" t="str">
        <f>IFERROR(IF(K28="","",SUMIFS(Inventário!$N$10:$N$150,Inventário!$D$10:$D$150,Estoque!L$10,Inventário!$E$10:$E$150,Estoque!$C28)),"ERRO")</f>
        <v/>
      </c>
      <c r="M28" s="64" t="str">
        <f>IFERROR(IF(L28="","",SUMIFS(Inventário!$N$10:$N$150,Inventário!$D$10:$D$150,Estoque!M$10,Inventário!$E$10:$E$150,Estoque!$C28)),"ERRO")</f>
        <v/>
      </c>
      <c r="N28" s="64" t="str">
        <f>IFERROR(IF(M28="","",SUMIFS(Inventário!$N$10:$N$150,Inventário!$D$10:$D$150,Estoque!N$10,Inventário!$E$10:$E$150,Estoque!$C28)),"ERRO")</f>
        <v/>
      </c>
      <c r="O28" s="64" t="str">
        <f>IFERROR(IF(N28="","",SUMIFS(Inventário!$N$10:$N$150,Inventário!$D$10:$D$150,Estoque!O$10,Inventário!$E$10:$E$150,Estoque!$C28)),"ERRO")</f>
        <v/>
      </c>
      <c r="P28" s="45"/>
      <c r="Q28" s="45"/>
      <c r="R28" s="45"/>
      <c r="S28" s="61">
        <f>Inventário!$E25</f>
        <v>0</v>
      </c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</row>
    <row r="29" spans="1:34" ht="19.5" customHeight="1">
      <c r="A29" s="46"/>
      <c r="B29" s="45">
        <v>17</v>
      </c>
      <c r="C29" s="32" t="str">
        <f>IF('Cadastro de Produtos'!C21="","",VLOOKUP(B29,'Cadastro de Produtos'!$B$5:$C$204,2,0))</f>
        <v/>
      </c>
      <c r="D29" s="60" t="str">
        <f>IFERROR(IF(C29="","",SUMIFS(Inventário!$N$10:$N$150,Inventário!$D$10:$D$150,Estoque!D$10,Inventário!$E$10:$E$150,Estoque!$C29)),"ERRO")</f>
        <v/>
      </c>
      <c r="E29" s="60" t="str">
        <f>IFERROR(IF(D29="","",SUMIFS(Inventário!$N$10:$N$150,Inventário!$D$10:$D$150,Estoque!E$10,Inventário!$E$10:$E$150,Estoque!$C29)),"ERRO")</f>
        <v/>
      </c>
      <c r="F29" s="60" t="str">
        <f>IFERROR(IF(E29="","",SUMIFS(Inventário!$N$10:$N$150,Inventário!$D$10:$D$150,Estoque!F$10,Inventário!$E$10:$E$150,Estoque!$C29)),"ERRO")</f>
        <v/>
      </c>
      <c r="G29" s="60" t="str">
        <f>IFERROR(IF(F29="","",SUMIFS(Inventário!$N$10:$N$150,Inventário!$D$10:$D$150,Estoque!G$10,Inventário!$E$10:$E$150,Estoque!$C29)),"ERRO")</f>
        <v/>
      </c>
      <c r="H29" s="60" t="str">
        <f>IFERROR(IF(G29="","",SUMIFS(Inventário!$N$10:$N$150,Inventário!$D$10:$D$150,Estoque!H$10,Inventário!$E$10:$E$150,Estoque!$C29)),"ERRO")</f>
        <v/>
      </c>
      <c r="I29" s="60" t="str">
        <f>IFERROR(IF(H29="","",SUMIFS(Inventário!$N$10:$N$150,Inventário!$D$10:$D$150,Estoque!I$10,Inventário!$E$10:$E$150,Estoque!$C29)),"ERRO")</f>
        <v/>
      </c>
      <c r="J29" s="60" t="str">
        <f>IFERROR(IF(I29="","",SUMIFS(Inventário!$N$10:$N$150,Inventário!$D$10:$D$150,Estoque!J$10,Inventário!$E$10:$E$150,Estoque!$C29)),"ERRO")</f>
        <v/>
      </c>
      <c r="K29" s="60" t="str">
        <f>IFERROR(IF(J29="","",SUMIFS(Inventário!$N$10:$N$150,Inventário!$D$10:$D$150,Estoque!K$10,Inventário!$E$10:$E$150,Estoque!$C29)),"ERRO")</f>
        <v/>
      </c>
      <c r="L29" s="60" t="str">
        <f>IFERROR(IF(K29="","",SUMIFS(Inventário!$N$10:$N$150,Inventário!$D$10:$D$150,Estoque!L$10,Inventário!$E$10:$E$150,Estoque!$C29)),"ERRO")</f>
        <v/>
      </c>
      <c r="M29" s="60" t="str">
        <f>IFERROR(IF(L29="","",SUMIFS(Inventário!$N$10:$N$150,Inventário!$D$10:$D$150,Estoque!M$10,Inventário!$E$10:$E$150,Estoque!$C29)),"ERRO")</f>
        <v/>
      </c>
      <c r="N29" s="60" t="str">
        <f>IFERROR(IF(M29="","",SUMIFS(Inventário!$N$10:$N$150,Inventário!$D$10:$D$150,Estoque!N$10,Inventário!$E$10:$E$150,Estoque!$C29)),"ERRO")</f>
        <v/>
      </c>
      <c r="O29" s="60" t="str">
        <f>IFERROR(IF(N29="","",SUMIFS(Inventário!$N$10:$N$150,Inventário!$D$10:$D$150,Estoque!O$10,Inventário!$E$10:$E$150,Estoque!$C29)),"ERRO")</f>
        <v/>
      </c>
      <c r="P29" s="45"/>
      <c r="Q29" s="45"/>
      <c r="R29" s="45"/>
      <c r="S29" s="61">
        <f>Inventário!$E26</f>
        <v>0</v>
      </c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</row>
    <row r="30" spans="1:34" ht="19.5" customHeight="1">
      <c r="A30" s="46"/>
      <c r="B30" s="45">
        <v>18</v>
      </c>
      <c r="C30" s="63" t="str">
        <f>IF('Cadastro de Produtos'!C22="","",VLOOKUP(B30,'Cadastro de Produtos'!$B$5:$C$204,2,0))</f>
        <v/>
      </c>
      <c r="D30" s="64" t="str">
        <f>IFERROR(IF(C30="","",SUMIFS(Inventário!$N$10:$N$150,Inventário!$D$10:$D$150,Estoque!D$10,Inventário!$E$10:$E$150,Estoque!$C30)),"ERRO")</f>
        <v/>
      </c>
      <c r="E30" s="64" t="str">
        <f>IFERROR(IF(D30="","",SUMIFS(Inventário!$N$10:$N$150,Inventário!$D$10:$D$150,Estoque!E$10,Inventário!$E$10:$E$150,Estoque!$C30)),"ERRO")</f>
        <v/>
      </c>
      <c r="F30" s="64" t="str">
        <f>IFERROR(IF(E30="","",SUMIFS(Inventário!$N$10:$N$150,Inventário!$D$10:$D$150,Estoque!F$10,Inventário!$E$10:$E$150,Estoque!$C30)),"ERRO")</f>
        <v/>
      </c>
      <c r="G30" s="64" t="str">
        <f>IFERROR(IF(F30="","",SUMIFS(Inventário!$N$10:$N$150,Inventário!$D$10:$D$150,Estoque!G$10,Inventário!$E$10:$E$150,Estoque!$C30)),"ERRO")</f>
        <v/>
      </c>
      <c r="H30" s="64" t="str">
        <f>IFERROR(IF(G30="","",SUMIFS(Inventário!$N$10:$N$150,Inventário!$D$10:$D$150,Estoque!H$10,Inventário!$E$10:$E$150,Estoque!$C30)),"ERRO")</f>
        <v/>
      </c>
      <c r="I30" s="64" t="str">
        <f>IFERROR(IF(H30="","",SUMIFS(Inventário!$N$10:$N$150,Inventário!$D$10:$D$150,Estoque!I$10,Inventário!$E$10:$E$150,Estoque!$C30)),"ERRO")</f>
        <v/>
      </c>
      <c r="J30" s="64" t="str">
        <f>IFERROR(IF(I30="","",SUMIFS(Inventário!$N$10:$N$150,Inventário!$D$10:$D$150,Estoque!J$10,Inventário!$E$10:$E$150,Estoque!$C30)),"ERRO")</f>
        <v/>
      </c>
      <c r="K30" s="64" t="str">
        <f>IFERROR(IF(J30="","",SUMIFS(Inventário!$N$10:$N$150,Inventário!$D$10:$D$150,Estoque!K$10,Inventário!$E$10:$E$150,Estoque!$C30)),"ERRO")</f>
        <v/>
      </c>
      <c r="L30" s="64" t="str">
        <f>IFERROR(IF(K30="","",SUMIFS(Inventário!$N$10:$N$150,Inventário!$D$10:$D$150,Estoque!L$10,Inventário!$E$10:$E$150,Estoque!$C30)),"ERRO")</f>
        <v/>
      </c>
      <c r="M30" s="64" t="str">
        <f>IFERROR(IF(L30="","",SUMIFS(Inventário!$N$10:$N$150,Inventário!$D$10:$D$150,Estoque!M$10,Inventário!$E$10:$E$150,Estoque!$C30)),"ERRO")</f>
        <v/>
      </c>
      <c r="N30" s="64" t="str">
        <f>IFERROR(IF(M30="","",SUMIFS(Inventário!$N$10:$N$150,Inventário!$D$10:$D$150,Estoque!N$10,Inventário!$E$10:$E$150,Estoque!$C30)),"ERRO")</f>
        <v/>
      </c>
      <c r="O30" s="64" t="str">
        <f>IFERROR(IF(N30="","",SUMIFS(Inventário!$N$10:$N$150,Inventário!$D$10:$D$150,Estoque!O$10,Inventário!$E$10:$E$150,Estoque!$C30)),"ERRO")</f>
        <v/>
      </c>
      <c r="P30" s="45"/>
      <c r="Q30" s="45"/>
      <c r="R30" s="45"/>
      <c r="S30" s="61">
        <f>Inventário!$E27</f>
        <v>0</v>
      </c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</row>
    <row r="31" spans="1:34" ht="19.5" customHeight="1">
      <c r="A31" s="46"/>
      <c r="B31" s="45">
        <v>19</v>
      </c>
      <c r="C31" s="32" t="str">
        <f>IF('Cadastro de Produtos'!C23="","",VLOOKUP(B31,'Cadastro de Produtos'!$B$5:$C$204,2,0))</f>
        <v/>
      </c>
      <c r="D31" s="60" t="str">
        <f>IFERROR(IF(C31="","",SUMIFS(Inventário!$N$10:$N$150,Inventário!$D$10:$D$150,Estoque!D$10,Inventário!$E$10:$E$150,Estoque!$C31)),"ERRO")</f>
        <v/>
      </c>
      <c r="E31" s="60" t="str">
        <f>IFERROR(IF(D31="","",SUMIFS(Inventário!$N$10:$N$150,Inventário!$D$10:$D$150,Estoque!E$10,Inventário!$E$10:$E$150,Estoque!$C31)),"ERRO")</f>
        <v/>
      </c>
      <c r="F31" s="60" t="str">
        <f>IFERROR(IF(E31="","",SUMIFS(Inventário!$N$10:$N$150,Inventário!$D$10:$D$150,Estoque!F$10,Inventário!$E$10:$E$150,Estoque!$C31)),"ERRO")</f>
        <v/>
      </c>
      <c r="G31" s="60" t="str">
        <f>IFERROR(IF(F31="","",SUMIFS(Inventário!$N$10:$N$150,Inventário!$D$10:$D$150,Estoque!G$10,Inventário!$E$10:$E$150,Estoque!$C31)),"ERRO")</f>
        <v/>
      </c>
      <c r="H31" s="60" t="str">
        <f>IFERROR(IF(G31="","",SUMIFS(Inventário!$N$10:$N$150,Inventário!$D$10:$D$150,Estoque!H$10,Inventário!$E$10:$E$150,Estoque!$C31)),"ERRO")</f>
        <v/>
      </c>
      <c r="I31" s="60" t="str">
        <f>IFERROR(IF(H31="","",SUMIFS(Inventário!$N$10:$N$150,Inventário!$D$10:$D$150,Estoque!I$10,Inventário!$E$10:$E$150,Estoque!$C31)),"ERRO")</f>
        <v/>
      </c>
      <c r="J31" s="60" t="str">
        <f>IFERROR(IF(I31="","",SUMIFS(Inventário!$N$10:$N$150,Inventário!$D$10:$D$150,Estoque!J$10,Inventário!$E$10:$E$150,Estoque!$C31)),"ERRO")</f>
        <v/>
      </c>
      <c r="K31" s="60" t="str">
        <f>IFERROR(IF(J31="","",SUMIFS(Inventário!$N$10:$N$150,Inventário!$D$10:$D$150,Estoque!K$10,Inventário!$E$10:$E$150,Estoque!$C31)),"ERRO")</f>
        <v/>
      </c>
      <c r="L31" s="60" t="str">
        <f>IFERROR(IF(K31="","",SUMIFS(Inventário!$N$10:$N$150,Inventário!$D$10:$D$150,Estoque!L$10,Inventário!$E$10:$E$150,Estoque!$C31)),"ERRO")</f>
        <v/>
      </c>
      <c r="M31" s="60" t="str">
        <f>IFERROR(IF(L31="","",SUMIFS(Inventário!$N$10:$N$150,Inventário!$D$10:$D$150,Estoque!M$10,Inventário!$E$10:$E$150,Estoque!$C31)),"ERRO")</f>
        <v/>
      </c>
      <c r="N31" s="60" t="str">
        <f>IFERROR(IF(M31="","",SUMIFS(Inventário!$N$10:$N$150,Inventário!$D$10:$D$150,Estoque!N$10,Inventário!$E$10:$E$150,Estoque!$C31)),"ERRO")</f>
        <v/>
      </c>
      <c r="O31" s="60" t="str">
        <f>IFERROR(IF(N31="","",SUMIFS(Inventário!$N$10:$N$150,Inventário!$D$10:$D$150,Estoque!O$10,Inventário!$E$10:$E$150,Estoque!$C31)),"ERRO")</f>
        <v/>
      </c>
      <c r="P31" s="45"/>
      <c r="Q31" s="45"/>
      <c r="R31" s="45"/>
      <c r="S31" s="61">
        <f>Inventário!$E28</f>
        <v>0</v>
      </c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</row>
    <row r="32" spans="1:34" ht="19.5" customHeight="1">
      <c r="A32" s="46"/>
      <c r="B32" s="45">
        <v>20</v>
      </c>
      <c r="C32" s="63" t="str">
        <f>IF('Cadastro de Produtos'!C24="","",VLOOKUP(B32,'Cadastro de Produtos'!$B$5:$C$204,2,0))</f>
        <v/>
      </c>
      <c r="D32" s="64" t="str">
        <f>IFERROR(IF(C32="","",SUMIFS(Inventário!$N$10:$N$150,Inventário!$D$10:$D$150,Estoque!D$10,Inventário!$E$10:$E$150,Estoque!$C32)),"ERRO")</f>
        <v/>
      </c>
      <c r="E32" s="64" t="str">
        <f>IFERROR(IF(D32="","",SUMIFS(Inventário!$N$10:$N$150,Inventário!$D$10:$D$150,Estoque!E$10,Inventário!$E$10:$E$150,Estoque!$C32)),"ERRO")</f>
        <v/>
      </c>
      <c r="F32" s="64" t="str">
        <f>IFERROR(IF(E32="","",SUMIFS(Inventário!$N$10:$N$150,Inventário!$D$10:$D$150,Estoque!F$10,Inventário!$E$10:$E$150,Estoque!$C32)),"ERRO")</f>
        <v/>
      </c>
      <c r="G32" s="64" t="str">
        <f>IFERROR(IF(F32="","",SUMIFS(Inventário!$N$10:$N$150,Inventário!$D$10:$D$150,Estoque!G$10,Inventário!$E$10:$E$150,Estoque!$C32)),"ERRO")</f>
        <v/>
      </c>
      <c r="H32" s="64" t="str">
        <f>IFERROR(IF(G32="","",SUMIFS(Inventário!$N$10:$N$150,Inventário!$D$10:$D$150,Estoque!H$10,Inventário!$E$10:$E$150,Estoque!$C32)),"ERRO")</f>
        <v/>
      </c>
      <c r="I32" s="64" t="str">
        <f>IFERROR(IF(H32="","",SUMIFS(Inventário!$N$10:$N$150,Inventário!$D$10:$D$150,Estoque!I$10,Inventário!$E$10:$E$150,Estoque!$C32)),"ERRO")</f>
        <v/>
      </c>
      <c r="J32" s="64" t="str">
        <f>IFERROR(IF(I32="","",SUMIFS(Inventário!$N$10:$N$150,Inventário!$D$10:$D$150,Estoque!J$10,Inventário!$E$10:$E$150,Estoque!$C32)),"ERRO")</f>
        <v/>
      </c>
      <c r="K32" s="64" t="str">
        <f>IFERROR(IF(J32="","",SUMIFS(Inventário!$N$10:$N$150,Inventário!$D$10:$D$150,Estoque!K$10,Inventário!$E$10:$E$150,Estoque!$C32)),"ERRO")</f>
        <v/>
      </c>
      <c r="L32" s="64" t="str">
        <f>IFERROR(IF(K32="","",SUMIFS(Inventário!$N$10:$N$150,Inventário!$D$10:$D$150,Estoque!L$10,Inventário!$E$10:$E$150,Estoque!$C32)),"ERRO")</f>
        <v/>
      </c>
      <c r="M32" s="64" t="str">
        <f>IFERROR(IF(L32="","",SUMIFS(Inventário!$N$10:$N$150,Inventário!$D$10:$D$150,Estoque!M$10,Inventário!$E$10:$E$150,Estoque!$C32)),"ERRO")</f>
        <v/>
      </c>
      <c r="N32" s="64" t="str">
        <f>IFERROR(IF(M32="","",SUMIFS(Inventário!$N$10:$N$150,Inventário!$D$10:$D$150,Estoque!N$10,Inventário!$E$10:$E$150,Estoque!$C32)),"ERRO")</f>
        <v/>
      </c>
      <c r="O32" s="64" t="str">
        <f>IFERROR(IF(N32="","",SUMIFS(Inventário!$N$10:$N$150,Inventário!$D$10:$D$150,Estoque!O$10,Inventário!$E$10:$E$150,Estoque!$C32)),"ERRO")</f>
        <v/>
      </c>
      <c r="P32" s="45"/>
      <c r="Q32" s="45"/>
      <c r="R32" s="45"/>
      <c r="S32" s="61">
        <f>Inventário!$E29</f>
        <v>0</v>
      </c>
    </row>
    <row r="33" spans="1:19" ht="19.5" customHeight="1">
      <c r="A33" s="46"/>
      <c r="B33" s="45">
        <v>21</v>
      </c>
      <c r="C33" s="32" t="str">
        <f>IF('Cadastro de Produtos'!C25="","",VLOOKUP(B33,'Cadastro de Produtos'!$B$5:$C$204,2,0))</f>
        <v/>
      </c>
      <c r="D33" s="60" t="str">
        <f>IFERROR(IF(C33="","",SUMIFS(Inventário!$N$10:$N$150,Inventário!$D$10:$D$150,Estoque!D$10,Inventário!$E$10:$E$150,Estoque!$C33)),"ERRO")</f>
        <v/>
      </c>
      <c r="E33" s="60" t="str">
        <f>IFERROR(IF(D33="","",SUMIFS(Inventário!$N$10:$N$150,Inventário!$D$10:$D$150,Estoque!E$10,Inventário!$E$10:$E$150,Estoque!$C33)),"ERRO")</f>
        <v/>
      </c>
      <c r="F33" s="60" t="str">
        <f>IFERROR(IF(E33="","",SUMIFS(Inventário!$N$10:$N$150,Inventário!$D$10:$D$150,Estoque!F$10,Inventário!$E$10:$E$150,Estoque!$C33)),"ERRO")</f>
        <v/>
      </c>
      <c r="G33" s="60" t="str">
        <f>IFERROR(IF(F33="","",SUMIFS(Inventário!$N$10:$N$150,Inventário!$D$10:$D$150,Estoque!G$10,Inventário!$E$10:$E$150,Estoque!$C33)),"ERRO")</f>
        <v/>
      </c>
      <c r="H33" s="60" t="str">
        <f>IFERROR(IF(G33="","",SUMIFS(Inventário!$N$10:$N$150,Inventário!$D$10:$D$150,Estoque!H$10,Inventário!$E$10:$E$150,Estoque!$C33)),"ERRO")</f>
        <v/>
      </c>
      <c r="I33" s="60" t="str">
        <f>IFERROR(IF(H33="","",SUMIFS(Inventário!$N$10:$N$150,Inventário!$D$10:$D$150,Estoque!I$10,Inventário!$E$10:$E$150,Estoque!$C33)),"ERRO")</f>
        <v/>
      </c>
      <c r="J33" s="60" t="str">
        <f>IFERROR(IF(I33="","",SUMIFS(Inventário!$N$10:$N$150,Inventário!$D$10:$D$150,Estoque!J$10,Inventário!$E$10:$E$150,Estoque!$C33)),"ERRO")</f>
        <v/>
      </c>
      <c r="K33" s="60" t="str">
        <f>IFERROR(IF(J33="","",SUMIFS(Inventário!$N$10:$N$150,Inventário!$D$10:$D$150,Estoque!K$10,Inventário!$E$10:$E$150,Estoque!$C33)),"ERRO")</f>
        <v/>
      </c>
      <c r="L33" s="60" t="str">
        <f>IFERROR(IF(K33="","",SUMIFS(Inventário!$N$10:$N$150,Inventário!$D$10:$D$150,Estoque!L$10,Inventário!$E$10:$E$150,Estoque!$C33)),"ERRO")</f>
        <v/>
      </c>
      <c r="M33" s="60" t="str">
        <f>IFERROR(IF(L33="","",SUMIFS(Inventário!$N$10:$N$150,Inventário!$D$10:$D$150,Estoque!M$10,Inventário!$E$10:$E$150,Estoque!$C33)),"ERRO")</f>
        <v/>
      </c>
      <c r="N33" s="60" t="str">
        <f>IFERROR(IF(M33="","",SUMIFS(Inventário!$N$10:$N$150,Inventário!$D$10:$D$150,Estoque!N$10,Inventário!$E$10:$E$150,Estoque!$C33)),"ERRO")</f>
        <v/>
      </c>
      <c r="O33" s="60" t="str">
        <f>IFERROR(IF(N33="","",SUMIFS(Inventário!$N$10:$N$150,Inventário!$D$10:$D$150,Estoque!O$10,Inventário!$E$10:$E$150,Estoque!$C33)),"ERRO")</f>
        <v/>
      </c>
      <c r="P33" s="45"/>
      <c r="Q33" s="45"/>
      <c r="R33" s="45"/>
      <c r="S33" s="61">
        <f>Inventário!$E30</f>
        <v>0</v>
      </c>
    </row>
    <row r="34" spans="1:19" ht="19.5" customHeight="1">
      <c r="A34" s="46"/>
      <c r="B34" s="45">
        <v>22</v>
      </c>
      <c r="C34" s="63" t="str">
        <f>IF('Cadastro de Produtos'!C26="","",VLOOKUP(B34,'Cadastro de Produtos'!$B$5:$C$204,2,0))</f>
        <v/>
      </c>
      <c r="D34" s="64" t="str">
        <f>IFERROR(IF(C34="","",SUMIFS(Inventário!$N$10:$N$150,Inventário!$D$10:$D$150,Estoque!D$10,Inventário!$E$10:$E$150,Estoque!$C34)),"ERRO")</f>
        <v/>
      </c>
      <c r="E34" s="64" t="str">
        <f>IFERROR(IF(D34="","",SUMIFS(Inventário!$N$10:$N$150,Inventário!$D$10:$D$150,Estoque!E$10,Inventário!$E$10:$E$150,Estoque!$C34)),"ERRO")</f>
        <v/>
      </c>
      <c r="F34" s="64" t="str">
        <f>IFERROR(IF(E34="","",SUMIFS(Inventário!$N$10:$N$150,Inventário!$D$10:$D$150,Estoque!F$10,Inventário!$E$10:$E$150,Estoque!$C34)),"ERRO")</f>
        <v/>
      </c>
      <c r="G34" s="64" t="str">
        <f>IFERROR(IF(F34="","",SUMIFS(Inventário!$N$10:$N$150,Inventário!$D$10:$D$150,Estoque!G$10,Inventário!$E$10:$E$150,Estoque!$C34)),"ERRO")</f>
        <v/>
      </c>
      <c r="H34" s="64" t="str">
        <f>IFERROR(IF(G34="","",SUMIFS(Inventário!$N$10:$N$150,Inventário!$D$10:$D$150,Estoque!H$10,Inventário!$E$10:$E$150,Estoque!$C34)),"ERRO")</f>
        <v/>
      </c>
      <c r="I34" s="64" t="str">
        <f>IFERROR(IF(H34="","",SUMIFS(Inventário!$N$10:$N$150,Inventário!$D$10:$D$150,Estoque!I$10,Inventário!$E$10:$E$150,Estoque!$C34)),"ERRO")</f>
        <v/>
      </c>
      <c r="J34" s="64" t="str">
        <f>IFERROR(IF(I34="","",SUMIFS(Inventário!$N$10:$N$150,Inventário!$D$10:$D$150,Estoque!J$10,Inventário!$E$10:$E$150,Estoque!$C34)),"ERRO")</f>
        <v/>
      </c>
      <c r="K34" s="64" t="str">
        <f>IFERROR(IF(J34="","",SUMIFS(Inventário!$N$10:$N$150,Inventário!$D$10:$D$150,Estoque!K$10,Inventário!$E$10:$E$150,Estoque!$C34)),"ERRO")</f>
        <v/>
      </c>
      <c r="L34" s="64" t="str">
        <f>IFERROR(IF(K34="","",SUMIFS(Inventário!$N$10:$N$150,Inventário!$D$10:$D$150,Estoque!L$10,Inventário!$E$10:$E$150,Estoque!$C34)),"ERRO")</f>
        <v/>
      </c>
      <c r="M34" s="64" t="str">
        <f>IFERROR(IF(L34="","",SUMIFS(Inventário!$N$10:$N$150,Inventário!$D$10:$D$150,Estoque!M$10,Inventário!$E$10:$E$150,Estoque!$C34)),"ERRO")</f>
        <v/>
      </c>
      <c r="N34" s="64" t="str">
        <f>IFERROR(IF(M34="","",SUMIFS(Inventário!$N$10:$N$150,Inventário!$D$10:$D$150,Estoque!N$10,Inventário!$E$10:$E$150,Estoque!$C34)),"ERRO")</f>
        <v/>
      </c>
      <c r="O34" s="64" t="str">
        <f>IFERROR(IF(N34="","",SUMIFS(Inventário!$N$10:$N$150,Inventário!$D$10:$D$150,Estoque!O$10,Inventário!$E$10:$E$150,Estoque!$C34)),"ERRO")</f>
        <v/>
      </c>
      <c r="P34" s="45"/>
      <c r="Q34" s="45"/>
      <c r="R34" s="45"/>
      <c r="S34" s="61">
        <f>Inventário!$E31</f>
        <v>0</v>
      </c>
    </row>
    <row r="35" spans="1:19" ht="19.5" customHeight="1">
      <c r="A35" s="46"/>
      <c r="B35" s="45">
        <v>23</v>
      </c>
      <c r="C35" s="32" t="str">
        <f>IF('Cadastro de Produtos'!C27="","",VLOOKUP(B35,'Cadastro de Produtos'!$B$5:$C$204,2,0))</f>
        <v/>
      </c>
      <c r="D35" s="60" t="str">
        <f>IFERROR(IF(C35="","",SUMIFS(Inventário!$N$10:$N$150,Inventário!$D$10:$D$150,Estoque!D$10,Inventário!$E$10:$E$150,Estoque!$C35)),"ERRO")</f>
        <v/>
      </c>
      <c r="E35" s="60" t="str">
        <f>IFERROR(IF(D35="","",SUMIFS(Inventário!$N$10:$N$150,Inventário!$D$10:$D$150,Estoque!E$10,Inventário!$E$10:$E$150,Estoque!$C35)),"ERRO")</f>
        <v/>
      </c>
      <c r="F35" s="60" t="str">
        <f>IFERROR(IF(E35="","",SUMIFS(Inventário!$N$10:$N$150,Inventário!$D$10:$D$150,Estoque!F$10,Inventário!$E$10:$E$150,Estoque!$C35)),"ERRO")</f>
        <v/>
      </c>
      <c r="G35" s="60" t="str">
        <f>IFERROR(IF(F35="","",SUMIFS(Inventário!$N$10:$N$150,Inventário!$D$10:$D$150,Estoque!G$10,Inventário!$E$10:$E$150,Estoque!$C35)),"ERRO")</f>
        <v/>
      </c>
      <c r="H35" s="60" t="str">
        <f>IFERROR(IF(G35="","",SUMIFS(Inventário!$N$10:$N$150,Inventário!$D$10:$D$150,Estoque!H$10,Inventário!$E$10:$E$150,Estoque!$C35)),"ERRO")</f>
        <v/>
      </c>
      <c r="I35" s="60" t="str">
        <f>IFERROR(IF(H35="","",SUMIFS(Inventário!$N$10:$N$150,Inventário!$D$10:$D$150,Estoque!I$10,Inventário!$E$10:$E$150,Estoque!$C35)),"ERRO")</f>
        <v/>
      </c>
      <c r="J35" s="60" t="str">
        <f>IFERROR(IF(I35="","",SUMIFS(Inventário!$N$10:$N$150,Inventário!$D$10:$D$150,Estoque!J$10,Inventário!$E$10:$E$150,Estoque!$C35)),"ERRO")</f>
        <v/>
      </c>
      <c r="K35" s="60" t="str">
        <f>IFERROR(IF(J35="","",SUMIFS(Inventário!$N$10:$N$150,Inventário!$D$10:$D$150,Estoque!K$10,Inventário!$E$10:$E$150,Estoque!$C35)),"ERRO")</f>
        <v/>
      </c>
      <c r="L35" s="60" t="str">
        <f>IFERROR(IF(K35="","",SUMIFS(Inventário!$N$10:$N$150,Inventário!$D$10:$D$150,Estoque!L$10,Inventário!$E$10:$E$150,Estoque!$C35)),"ERRO")</f>
        <v/>
      </c>
      <c r="M35" s="60" t="str">
        <f>IFERROR(IF(L35="","",SUMIFS(Inventário!$N$10:$N$150,Inventário!$D$10:$D$150,Estoque!M$10,Inventário!$E$10:$E$150,Estoque!$C35)),"ERRO")</f>
        <v/>
      </c>
      <c r="N35" s="60" t="str">
        <f>IFERROR(IF(M35="","",SUMIFS(Inventário!$N$10:$N$150,Inventário!$D$10:$D$150,Estoque!N$10,Inventário!$E$10:$E$150,Estoque!$C35)),"ERRO")</f>
        <v/>
      </c>
      <c r="O35" s="60" t="str">
        <f>IFERROR(IF(N35="","",SUMIFS(Inventário!$N$10:$N$150,Inventário!$D$10:$D$150,Estoque!O$10,Inventário!$E$10:$E$150,Estoque!$C35)),"ERRO")</f>
        <v/>
      </c>
      <c r="P35" s="45"/>
      <c r="Q35" s="45"/>
      <c r="R35" s="45"/>
      <c r="S35" s="61">
        <f>Inventário!$E32</f>
        <v>0</v>
      </c>
    </row>
    <row r="36" spans="1:19" ht="19.5" customHeight="1">
      <c r="A36" s="46"/>
      <c r="B36" s="45">
        <v>24</v>
      </c>
      <c r="C36" s="63" t="str">
        <f>IF('Cadastro de Produtos'!C28="","",VLOOKUP(B36,'Cadastro de Produtos'!$B$5:$C$204,2,0))</f>
        <v/>
      </c>
      <c r="D36" s="64" t="str">
        <f>IFERROR(IF(C36="","",SUMIFS(Inventário!$N$10:$N$150,Inventário!$D$10:$D$150,Estoque!D$10,Inventário!$E$10:$E$150,Estoque!$C36)),"ERRO")</f>
        <v/>
      </c>
      <c r="E36" s="64" t="str">
        <f>IFERROR(IF(D36="","",SUMIFS(Inventário!$N$10:$N$150,Inventário!$D$10:$D$150,Estoque!E$10,Inventário!$E$10:$E$150,Estoque!$C36)),"ERRO")</f>
        <v/>
      </c>
      <c r="F36" s="64" t="str">
        <f>IFERROR(IF(E36="","",SUMIFS(Inventário!$N$10:$N$150,Inventário!$D$10:$D$150,Estoque!F$10,Inventário!$E$10:$E$150,Estoque!$C36)),"ERRO")</f>
        <v/>
      </c>
      <c r="G36" s="64" t="str">
        <f>IFERROR(IF(F36="","",SUMIFS(Inventário!$N$10:$N$150,Inventário!$D$10:$D$150,Estoque!G$10,Inventário!$E$10:$E$150,Estoque!$C36)),"ERRO")</f>
        <v/>
      </c>
      <c r="H36" s="64" t="str">
        <f>IFERROR(IF(G36="","",SUMIFS(Inventário!$N$10:$N$150,Inventário!$D$10:$D$150,Estoque!H$10,Inventário!$E$10:$E$150,Estoque!$C36)),"ERRO")</f>
        <v/>
      </c>
      <c r="I36" s="64" t="str">
        <f>IFERROR(IF(H36="","",SUMIFS(Inventário!$N$10:$N$150,Inventário!$D$10:$D$150,Estoque!I$10,Inventário!$E$10:$E$150,Estoque!$C36)),"ERRO")</f>
        <v/>
      </c>
      <c r="J36" s="64" t="str">
        <f>IFERROR(IF(I36="","",SUMIFS(Inventário!$N$10:$N$150,Inventário!$D$10:$D$150,Estoque!J$10,Inventário!$E$10:$E$150,Estoque!$C36)),"ERRO")</f>
        <v/>
      </c>
      <c r="K36" s="64" t="str">
        <f>IFERROR(IF(J36="","",SUMIFS(Inventário!$N$10:$N$150,Inventário!$D$10:$D$150,Estoque!K$10,Inventário!$E$10:$E$150,Estoque!$C36)),"ERRO")</f>
        <v/>
      </c>
      <c r="L36" s="64" t="str">
        <f>IFERROR(IF(K36="","",SUMIFS(Inventário!$N$10:$N$150,Inventário!$D$10:$D$150,Estoque!L$10,Inventário!$E$10:$E$150,Estoque!$C36)),"ERRO")</f>
        <v/>
      </c>
      <c r="M36" s="64" t="str">
        <f>IFERROR(IF(L36="","",SUMIFS(Inventário!$N$10:$N$150,Inventário!$D$10:$D$150,Estoque!M$10,Inventário!$E$10:$E$150,Estoque!$C36)),"ERRO")</f>
        <v/>
      </c>
      <c r="N36" s="64" t="str">
        <f>IFERROR(IF(M36="","",SUMIFS(Inventário!$N$10:$N$150,Inventário!$D$10:$D$150,Estoque!N$10,Inventário!$E$10:$E$150,Estoque!$C36)),"ERRO")</f>
        <v/>
      </c>
      <c r="O36" s="64" t="str">
        <f>IFERROR(IF(N36="","",SUMIFS(Inventário!$N$10:$N$150,Inventário!$D$10:$D$150,Estoque!O$10,Inventário!$E$10:$E$150,Estoque!$C36)),"ERRO")</f>
        <v/>
      </c>
      <c r="P36" s="45"/>
      <c r="Q36" s="45"/>
      <c r="R36" s="45"/>
      <c r="S36" s="61">
        <f>Inventário!$E33</f>
        <v>0</v>
      </c>
    </row>
    <row r="37" spans="1:19" ht="19.5" customHeight="1">
      <c r="A37" s="46"/>
      <c r="B37" s="45">
        <v>25</v>
      </c>
      <c r="C37" s="32" t="str">
        <f>IF('Cadastro de Produtos'!C29="","",VLOOKUP(B37,'Cadastro de Produtos'!$B$5:$C$204,2,0))</f>
        <v/>
      </c>
      <c r="D37" s="60" t="str">
        <f>IFERROR(IF(C37="","",SUMIFS(Inventário!$N$10:$N$150,Inventário!$D$10:$D$150,Estoque!D$10,Inventário!$E$10:$E$150,Estoque!$C37)),"ERRO")</f>
        <v/>
      </c>
      <c r="E37" s="60" t="str">
        <f>IFERROR(IF(D37="","",SUMIFS(Inventário!$N$10:$N$150,Inventário!$D$10:$D$150,Estoque!E$10,Inventário!$E$10:$E$150,Estoque!$C37)),"ERRO")</f>
        <v/>
      </c>
      <c r="F37" s="60" t="str">
        <f>IFERROR(IF(E37="","",SUMIFS(Inventário!$N$10:$N$150,Inventário!$D$10:$D$150,Estoque!F$10,Inventário!$E$10:$E$150,Estoque!$C37)),"ERRO")</f>
        <v/>
      </c>
      <c r="G37" s="60" t="str">
        <f>IFERROR(IF(F37="","",SUMIFS(Inventário!$N$10:$N$150,Inventário!$D$10:$D$150,Estoque!G$10,Inventário!$E$10:$E$150,Estoque!$C37)),"ERRO")</f>
        <v/>
      </c>
      <c r="H37" s="60" t="str">
        <f>IFERROR(IF(G37="","",SUMIFS(Inventário!$N$10:$N$150,Inventário!$D$10:$D$150,Estoque!H$10,Inventário!$E$10:$E$150,Estoque!$C37)),"ERRO")</f>
        <v/>
      </c>
      <c r="I37" s="60" t="str">
        <f>IFERROR(IF(H37="","",SUMIFS(Inventário!$N$10:$N$150,Inventário!$D$10:$D$150,Estoque!I$10,Inventário!$E$10:$E$150,Estoque!$C37)),"ERRO")</f>
        <v/>
      </c>
      <c r="J37" s="60" t="str">
        <f>IFERROR(IF(I37="","",SUMIFS(Inventário!$N$10:$N$150,Inventário!$D$10:$D$150,Estoque!J$10,Inventário!$E$10:$E$150,Estoque!$C37)),"ERRO")</f>
        <v/>
      </c>
      <c r="K37" s="60" t="str">
        <f>IFERROR(IF(J37="","",SUMIFS(Inventário!$N$10:$N$150,Inventário!$D$10:$D$150,Estoque!K$10,Inventário!$E$10:$E$150,Estoque!$C37)),"ERRO")</f>
        <v/>
      </c>
      <c r="L37" s="60" t="str">
        <f>IFERROR(IF(K37="","",SUMIFS(Inventário!$N$10:$N$150,Inventário!$D$10:$D$150,Estoque!L$10,Inventário!$E$10:$E$150,Estoque!$C37)),"ERRO")</f>
        <v/>
      </c>
      <c r="M37" s="60" t="str">
        <f>IFERROR(IF(L37="","",SUMIFS(Inventário!$N$10:$N$150,Inventário!$D$10:$D$150,Estoque!M$10,Inventário!$E$10:$E$150,Estoque!$C37)),"ERRO")</f>
        <v/>
      </c>
      <c r="N37" s="60" t="str">
        <f>IFERROR(IF(M37="","",SUMIFS(Inventário!$N$10:$N$150,Inventário!$D$10:$D$150,Estoque!N$10,Inventário!$E$10:$E$150,Estoque!$C37)),"ERRO")</f>
        <v/>
      </c>
      <c r="O37" s="60" t="str">
        <f>IFERROR(IF(N37="","",SUMIFS(Inventário!$N$10:$N$150,Inventário!$D$10:$D$150,Estoque!O$10,Inventário!$E$10:$E$150,Estoque!$C37)),"ERRO")</f>
        <v/>
      </c>
      <c r="P37" s="45"/>
      <c r="Q37" s="45"/>
      <c r="R37" s="45"/>
      <c r="S37" s="61">
        <f>Inventário!$E34</f>
        <v>0</v>
      </c>
    </row>
    <row r="38" spans="1:19" ht="19.5" customHeight="1">
      <c r="A38" s="46"/>
      <c r="B38" s="45">
        <v>26</v>
      </c>
      <c r="C38" s="63" t="str">
        <f>IF('Cadastro de Produtos'!C30="","",VLOOKUP(B38,'Cadastro de Produtos'!$B$5:$C$204,2,0))</f>
        <v/>
      </c>
      <c r="D38" s="64" t="str">
        <f>IFERROR(IF(C38="","",SUMIFS(Inventário!$N$10:$N$150,Inventário!$D$10:$D$150,Estoque!D$10,Inventário!$E$10:$E$150,Estoque!$C38)),"ERRO")</f>
        <v/>
      </c>
      <c r="E38" s="64" t="str">
        <f>IFERROR(IF(D38="","",SUMIFS(Inventário!$N$10:$N$150,Inventário!$D$10:$D$150,Estoque!E$10,Inventário!$E$10:$E$150,Estoque!$C38)),"ERRO")</f>
        <v/>
      </c>
      <c r="F38" s="64" t="str">
        <f>IFERROR(IF(E38="","",SUMIFS(Inventário!$N$10:$N$150,Inventário!$D$10:$D$150,Estoque!F$10,Inventário!$E$10:$E$150,Estoque!$C38)),"ERRO")</f>
        <v/>
      </c>
      <c r="G38" s="64" t="str">
        <f>IFERROR(IF(F38="","",SUMIFS(Inventário!$N$10:$N$150,Inventário!$D$10:$D$150,Estoque!G$10,Inventário!$E$10:$E$150,Estoque!$C38)),"ERRO")</f>
        <v/>
      </c>
      <c r="H38" s="64" t="str">
        <f>IFERROR(IF(G38="","",SUMIFS(Inventário!$N$10:$N$150,Inventário!$D$10:$D$150,Estoque!H$10,Inventário!$E$10:$E$150,Estoque!$C38)),"ERRO")</f>
        <v/>
      </c>
      <c r="I38" s="64" t="str">
        <f>IFERROR(IF(H38="","",SUMIFS(Inventário!$N$10:$N$150,Inventário!$D$10:$D$150,Estoque!I$10,Inventário!$E$10:$E$150,Estoque!$C38)),"ERRO")</f>
        <v/>
      </c>
      <c r="J38" s="64" t="str">
        <f>IFERROR(IF(I38="","",SUMIFS(Inventário!$N$10:$N$150,Inventário!$D$10:$D$150,Estoque!J$10,Inventário!$E$10:$E$150,Estoque!$C38)),"ERRO")</f>
        <v/>
      </c>
      <c r="K38" s="64" t="str">
        <f>IFERROR(IF(J38="","",SUMIFS(Inventário!$N$10:$N$150,Inventário!$D$10:$D$150,Estoque!K$10,Inventário!$E$10:$E$150,Estoque!$C38)),"ERRO")</f>
        <v/>
      </c>
      <c r="L38" s="64" t="str">
        <f>IFERROR(IF(K38="","",SUMIFS(Inventário!$N$10:$N$150,Inventário!$D$10:$D$150,Estoque!L$10,Inventário!$E$10:$E$150,Estoque!$C38)),"ERRO")</f>
        <v/>
      </c>
      <c r="M38" s="64" t="str">
        <f>IFERROR(IF(L38="","",SUMIFS(Inventário!$N$10:$N$150,Inventário!$D$10:$D$150,Estoque!M$10,Inventário!$E$10:$E$150,Estoque!$C38)),"ERRO")</f>
        <v/>
      </c>
      <c r="N38" s="64" t="str">
        <f>IFERROR(IF(M38="","",SUMIFS(Inventário!$N$10:$N$150,Inventário!$D$10:$D$150,Estoque!N$10,Inventário!$E$10:$E$150,Estoque!$C38)),"ERRO")</f>
        <v/>
      </c>
      <c r="O38" s="64" t="str">
        <f>IFERROR(IF(N38="","",SUMIFS(Inventário!$N$10:$N$150,Inventário!$D$10:$D$150,Estoque!O$10,Inventário!$E$10:$E$150,Estoque!$C38)),"ERRO")</f>
        <v/>
      </c>
      <c r="P38" s="45"/>
      <c r="Q38" s="45"/>
      <c r="R38" s="45"/>
      <c r="S38" s="61">
        <f>Inventário!$E35</f>
        <v>0</v>
      </c>
    </row>
    <row r="39" spans="1:19" ht="19.5" customHeight="1">
      <c r="A39" s="46"/>
      <c r="B39" s="45">
        <v>27</v>
      </c>
      <c r="C39" s="32" t="str">
        <f>IF('Cadastro de Produtos'!C31="","",VLOOKUP(B39,'Cadastro de Produtos'!$B$5:$C$204,2,0))</f>
        <v/>
      </c>
      <c r="D39" s="60" t="str">
        <f>IFERROR(IF(C39="","",SUMIFS(Inventário!$N$10:$N$150,Inventário!$D$10:$D$150,Estoque!D$10,Inventário!$E$10:$E$150,Estoque!$C39)),"ERRO")</f>
        <v/>
      </c>
      <c r="E39" s="60" t="str">
        <f>IFERROR(IF(D39="","",SUMIFS(Inventário!$N$10:$N$150,Inventário!$D$10:$D$150,Estoque!E$10,Inventário!$E$10:$E$150,Estoque!$C39)),"ERRO")</f>
        <v/>
      </c>
      <c r="F39" s="60" t="str">
        <f>IFERROR(IF(E39="","",SUMIFS(Inventário!$N$10:$N$150,Inventário!$D$10:$D$150,Estoque!F$10,Inventário!$E$10:$E$150,Estoque!$C39)),"ERRO")</f>
        <v/>
      </c>
      <c r="G39" s="60" t="str">
        <f>IFERROR(IF(F39="","",SUMIFS(Inventário!$N$10:$N$150,Inventário!$D$10:$D$150,Estoque!G$10,Inventário!$E$10:$E$150,Estoque!$C39)),"ERRO")</f>
        <v/>
      </c>
      <c r="H39" s="60" t="str">
        <f>IFERROR(IF(G39="","",SUMIFS(Inventário!$N$10:$N$150,Inventário!$D$10:$D$150,Estoque!H$10,Inventário!$E$10:$E$150,Estoque!$C39)),"ERRO")</f>
        <v/>
      </c>
      <c r="I39" s="60" t="str">
        <f>IFERROR(IF(H39="","",SUMIFS(Inventário!$N$10:$N$150,Inventário!$D$10:$D$150,Estoque!I$10,Inventário!$E$10:$E$150,Estoque!$C39)),"ERRO")</f>
        <v/>
      </c>
      <c r="J39" s="60" t="str">
        <f>IFERROR(IF(I39="","",SUMIFS(Inventário!$N$10:$N$150,Inventário!$D$10:$D$150,Estoque!J$10,Inventário!$E$10:$E$150,Estoque!$C39)),"ERRO")</f>
        <v/>
      </c>
      <c r="K39" s="60" t="str">
        <f>IFERROR(IF(J39="","",SUMIFS(Inventário!$N$10:$N$150,Inventário!$D$10:$D$150,Estoque!K$10,Inventário!$E$10:$E$150,Estoque!$C39)),"ERRO")</f>
        <v/>
      </c>
      <c r="L39" s="60" t="str">
        <f>IFERROR(IF(K39="","",SUMIFS(Inventário!$N$10:$N$150,Inventário!$D$10:$D$150,Estoque!L$10,Inventário!$E$10:$E$150,Estoque!$C39)),"ERRO")</f>
        <v/>
      </c>
      <c r="M39" s="60" t="str">
        <f>IFERROR(IF(L39="","",SUMIFS(Inventário!$N$10:$N$150,Inventário!$D$10:$D$150,Estoque!M$10,Inventário!$E$10:$E$150,Estoque!$C39)),"ERRO")</f>
        <v/>
      </c>
      <c r="N39" s="60" t="str">
        <f>IFERROR(IF(M39="","",SUMIFS(Inventário!$N$10:$N$150,Inventário!$D$10:$D$150,Estoque!N$10,Inventário!$E$10:$E$150,Estoque!$C39)),"ERRO")</f>
        <v/>
      </c>
      <c r="O39" s="60" t="str">
        <f>IFERROR(IF(N39="","",SUMIFS(Inventário!$N$10:$N$150,Inventário!$D$10:$D$150,Estoque!O$10,Inventário!$E$10:$E$150,Estoque!$C39)),"ERRO")</f>
        <v/>
      </c>
      <c r="P39" s="45"/>
      <c r="Q39" s="45"/>
      <c r="R39" s="45"/>
      <c r="S39" s="61">
        <f>Inventário!$E36</f>
        <v>0</v>
      </c>
    </row>
    <row r="40" spans="1:19" ht="19.5" customHeight="1">
      <c r="A40" s="46"/>
      <c r="B40" s="45">
        <v>28</v>
      </c>
      <c r="C40" s="63" t="str">
        <f>IF('Cadastro de Produtos'!C32="","",VLOOKUP(B40,'Cadastro de Produtos'!$B$5:$C$204,2,0))</f>
        <v/>
      </c>
      <c r="D40" s="64" t="str">
        <f>IFERROR(IF(C40="","",SUMIFS(Inventário!$N$10:$N$150,Inventário!$D$10:$D$150,Estoque!D$10,Inventário!$E$10:$E$150,Estoque!$C40)),"ERRO")</f>
        <v/>
      </c>
      <c r="E40" s="64" t="str">
        <f>IFERROR(IF(D40="","",SUMIFS(Inventário!$N$10:$N$150,Inventário!$D$10:$D$150,Estoque!E$10,Inventário!$E$10:$E$150,Estoque!$C40)),"ERRO")</f>
        <v/>
      </c>
      <c r="F40" s="64" t="str">
        <f>IFERROR(IF(E40="","",SUMIFS(Inventário!$N$10:$N$150,Inventário!$D$10:$D$150,Estoque!F$10,Inventário!$E$10:$E$150,Estoque!$C40)),"ERRO")</f>
        <v/>
      </c>
      <c r="G40" s="64" t="str">
        <f>IFERROR(IF(F40="","",SUMIFS(Inventário!$N$10:$N$150,Inventário!$D$10:$D$150,Estoque!G$10,Inventário!$E$10:$E$150,Estoque!$C40)),"ERRO")</f>
        <v/>
      </c>
      <c r="H40" s="64" t="str">
        <f>IFERROR(IF(G40="","",SUMIFS(Inventário!$N$10:$N$150,Inventário!$D$10:$D$150,Estoque!H$10,Inventário!$E$10:$E$150,Estoque!$C40)),"ERRO")</f>
        <v/>
      </c>
      <c r="I40" s="64" t="str">
        <f>IFERROR(IF(H40="","",SUMIFS(Inventário!$N$10:$N$150,Inventário!$D$10:$D$150,Estoque!I$10,Inventário!$E$10:$E$150,Estoque!$C40)),"ERRO")</f>
        <v/>
      </c>
      <c r="J40" s="64" t="str">
        <f>IFERROR(IF(I40="","",SUMIFS(Inventário!$N$10:$N$150,Inventário!$D$10:$D$150,Estoque!J$10,Inventário!$E$10:$E$150,Estoque!$C40)),"ERRO")</f>
        <v/>
      </c>
      <c r="K40" s="64" t="str">
        <f>IFERROR(IF(J40="","",SUMIFS(Inventário!$N$10:$N$150,Inventário!$D$10:$D$150,Estoque!K$10,Inventário!$E$10:$E$150,Estoque!$C40)),"ERRO")</f>
        <v/>
      </c>
      <c r="L40" s="64" t="str">
        <f>IFERROR(IF(K40="","",SUMIFS(Inventário!$N$10:$N$150,Inventário!$D$10:$D$150,Estoque!L$10,Inventário!$E$10:$E$150,Estoque!$C40)),"ERRO")</f>
        <v/>
      </c>
      <c r="M40" s="64" t="str">
        <f>IFERROR(IF(L40="","",SUMIFS(Inventário!$N$10:$N$150,Inventário!$D$10:$D$150,Estoque!M$10,Inventário!$E$10:$E$150,Estoque!$C40)),"ERRO")</f>
        <v/>
      </c>
      <c r="N40" s="64" t="str">
        <f>IFERROR(IF(M40="","",SUMIFS(Inventário!$N$10:$N$150,Inventário!$D$10:$D$150,Estoque!N$10,Inventário!$E$10:$E$150,Estoque!$C40)),"ERRO")</f>
        <v/>
      </c>
      <c r="O40" s="64" t="str">
        <f>IFERROR(IF(N40="","",SUMIFS(Inventário!$N$10:$N$150,Inventário!$D$10:$D$150,Estoque!O$10,Inventário!$E$10:$E$150,Estoque!$C40)),"ERRO")</f>
        <v/>
      </c>
      <c r="P40" s="45"/>
      <c r="Q40" s="45"/>
      <c r="R40" s="45"/>
      <c r="S40" s="61">
        <f>Inventário!$E37</f>
        <v>0</v>
      </c>
    </row>
    <row r="41" spans="1:19" ht="19.5" customHeight="1">
      <c r="A41" s="46"/>
      <c r="B41" s="45">
        <v>29</v>
      </c>
      <c r="C41" s="32" t="str">
        <f>IF('Cadastro de Produtos'!C33="","",VLOOKUP(B41,'Cadastro de Produtos'!$B$5:$C$204,2,0))</f>
        <v/>
      </c>
      <c r="D41" s="60" t="str">
        <f>IFERROR(IF(C41="","",SUMIFS(Inventário!$N$10:$N$150,Inventário!$D$10:$D$150,Estoque!D$10,Inventário!$E$10:$E$150,Estoque!$C41)),"ERRO")</f>
        <v/>
      </c>
      <c r="E41" s="60" t="str">
        <f>IFERROR(IF(D41="","",SUMIFS(Inventário!$N$10:$N$150,Inventário!$D$10:$D$150,Estoque!E$10,Inventário!$E$10:$E$150,Estoque!$C41)),"ERRO")</f>
        <v/>
      </c>
      <c r="F41" s="60" t="str">
        <f>IFERROR(IF(E41="","",SUMIFS(Inventário!$N$10:$N$150,Inventário!$D$10:$D$150,Estoque!F$10,Inventário!$E$10:$E$150,Estoque!$C41)),"ERRO")</f>
        <v/>
      </c>
      <c r="G41" s="60" t="str">
        <f>IFERROR(IF(F41="","",SUMIFS(Inventário!$N$10:$N$150,Inventário!$D$10:$D$150,Estoque!G$10,Inventário!$E$10:$E$150,Estoque!$C41)),"ERRO")</f>
        <v/>
      </c>
      <c r="H41" s="60" t="str">
        <f>IFERROR(IF(G41="","",SUMIFS(Inventário!$N$10:$N$150,Inventário!$D$10:$D$150,Estoque!H$10,Inventário!$E$10:$E$150,Estoque!$C41)),"ERRO")</f>
        <v/>
      </c>
      <c r="I41" s="60" t="str">
        <f>IFERROR(IF(H41="","",SUMIFS(Inventário!$N$10:$N$150,Inventário!$D$10:$D$150,Estoque!I$10,Inventário!$E$10:$E$150,Estoque!$C41)),"ERRO")</f>
        <v/>
      </c>
      <c r="J41" s="60" t="str">
        <f>IFERROR(IF(I41="","",SUMIFS(Inventário!$N$10:$N$150,Inventário!$D$10:$D$150,Estoque!J$10,Inventário!$E$10:$E$150,Estoque!$C41)),"ERRO")</f>
        <v/>
      </c>
      <c r="K41" s="60" t="str">
        <f>IFERROR(IF(J41="","",SUMIFS(Inventário!$N$10:$N$150,Inventário!$D$10:$D$150,Estoque!K$10,Inventário!$E$10:$E$150,Estoque!$C41)),"ERRO")</f>
        <v/>
      </c>
      <c r="L41" s="60" t="str">
        <f>IFERROR(IF(K41="","",SUMIFS(Inventário!$N$10:$N$150,Inventário!$D$10:$D$150,Estoque!L$10,Inventário!$E$10:$E$150,Estoque!$C41)),"ERRO")</f>
        <v/>
      </c>
      <c r="M41" s="60" t="str">
        <f>IFERROR(IF(L41="","",SUMIFS(Inventário!$N$10:$N$150,Inventário!$D$10:$D$150,Estoque!M$10,Inventário!$E$10:$E$150,Estoque!$C41)),"ERRO")</f>
        <v/>
      </c>
      <c r="N41" s="60" t="str">
        <f>IFERROR(IF(M41="","",SUMIFS(Inventário!$N$10:$N$150,Inventário!$D$10:$D$150,Estoque!N$10,Inventário!$E$10:$E$150,Estoque!$C41)),"ERRO")</f>
        <v/>
      </c>
      <c r="O41" s="60" t="str">
        <f>IFERROR(IF(N41="","",SUMIFS(Inventário!$N$10:$N$150,Inventário!$D$10:$D$150,Estoque!O$10,Inventário!$E$10:$E$150,Estoque!$C41)),"ERRO")</f>
        <v/>
      </c>
      <c r="P41" s="45"/>
      <c r="Q41" s="45"/>
      <c r="R41" s="45"/>
      <c r="S41" s="61">
        <f>Inventário!$E38</f>
        <v>0</v>
      </c>
    </row>
    <row r="42" spans="1:19" ht="19.5" customHeight="1">
      <c r="A42" s="46"/>
      <c r="B42" s="45">
        <v>30</v>
      </c>
      <c r="C42" s="63" t="str">
        <f>IF('Cadastro de Produtos'!C34="","",VLOOKUP(B42,'Cadastro de Produtos'!$B$5:$C$204,2,0))</f>
        <v/>
      </c>
      <c r="D42" s="64" t="str">
        <f>IFERROR(IF(C42="","",SUMIFS(Inventário!$N$10:$N$150,Inventário!$D$10:$D$150,Estoque!D$10,Inventário!$E$10:$E$150,Estoque!$C42)),"ERRO")</f>
        <v/>
      </c>
      <c r="E42" s="64" t="str">
        <f>IFERROR(IF(D42="","",SUMIFS(Inventário!$N$10:$N$150,Inventário!$D$10:$D$150,Estoque!E$10,Inventário!$E$10:$E$150,Estoque!$C42)),"ERRO")</f>
        <v/>
      </c>
      <c r="F42" s="64" t="str">
        <f>IFERROR(IF(E42="","",SUMIFS(Inventário!$N$10:$N$150,Inventário!$D$10:$D$150,Estoque!F$10,Inventário!$E$10:$E$150,Estoque!$C42)),"ERRO")</f>
        <v/>
      </c>
      <c r="G42" s="64" t="str">
        <f>IFERROR(IF(F42="","",SUMIFS(Inventário!$N$10:$N$150,Inventário!$D$10:$D$150,Estoque!G$10,Inventário!$E$10:$E$150,Estoque!$C42)),"ERRO")</f>
        <v/>
      </c>
      <c r="H42" s="64" t="str">
        <f>IFERROR(IF(G42="","",SUMIFS(Inventário!$N$10:$N$150,Inventário!$D$10:$D$150,Estoque!H$10,Inventário!$E$10:$E$150,Estoque!$C42)),"ERRO")</f>
        <v/>
      </c>
      <c r="I42" s="64" t="str">
        <f>IFERROR(IF(H42="","",SUMIFS(Inventário!$N$10:$N$150,Inventário!$D$10:$D$150,Estoque!I$10,Inventário!$E$10:$E$150,Estoque!$C42)),"ERRO")</f>
        <v/>
      </c>
      <c r="J42" s="64" t="str">
        <f>IFERROR(IF(I42="","",SUMIFS(Inventário!$N$10:$N$150,Inventário!$D$10:$D$150,Estoque!J$10,Inventário!$E$10:$E$150,Estoque!$C42)),"ERRO")</f>
        <v/>
      </c>
      <c r="K42" s="64" t="str">
        <f>IFERROR(IF(J42="","",SUMIFS(Inventário!$N$10:$N$150,Inventário!$D$10:$D$150,Estoque!K$10,Inventário!$E$10:$E$150,Estoque!$C42)),"ERRO")</f>
        <v/>
      </c>
      <c r="L42" s="64" t="str">
        <f>IFERROR(IF(K42="","",SUMIFS(Inventário!$N$10:$N$150,Inventário!$D$10:$D$150,Estoque!L$10,Inventário!$E$10:$E$150,Estoque!$C42)),"ERRO")</f>
        <v/>
      </c>
      <c r="M42" s="64" t="str">
        <f>IFERROR(IF(L42="","",SUMIFS(Inventário!$N$10:$N$150,Inventário!$D$10:$D$150,Estoque!M$10,Inventário!$E$10:$E$150,Estoque!$C42)),"ERRO")</f>
        <v/>
      </c>
      <c r="N42" s="64" t="str">
        <f>IFERROR(IF(M42="","",SUMIFS(Inventário!$N$10:$N$150,Inventário!$D$10:$D$150,Estoque!N$10,Inventário!$E$10:$E$150,Estoque!$C42)),"ERRO")</f>
        <v/>
      </c>
      <c r="O42" s="64" t="str">
        <f>IFERROR(IF(N42="","",SUMIFS(Inventário!$N$10:$N$150,Inventário!$D$10:$D$150,Estoque!O$10,Inventário!$E$10:$E$150,Estoque!$C42)),"ERRO")</f>
        <v/>
      </c>
      <c r="P42" s="45"/>
      <c r="Q42" s="45"/>
      <c r="R42" s="45"/>
      <c r="S42" s="61">
        <f>Inventário!$E39</f>
        <v>0</v>
      </c>
    </row>
    <row r="43" spans="1:19" ht="19.5" customHeight="1">
      <c r="A43" s="46"/>
      <c r="B43" s="45">
        <v>31</v>
      </c>
      <c r="C43" s="32" t="str">
        <f>IF('Cadastro de Produtos'!C35="","",VLOOKUP(B43,'Cadastro de Produtos'!$B$5:$C$204,2,0))</f>
        <v/>
      </c>
      <c r="D43" s="60" t="str">
        <f>IFERROR(IF(C43="","",SUMIFS(Inventário!$N$10:$N$150,Inventário!$D$10:$D$150,Estoque!D$10,Inventário!$E$10:$E$150,Estoque!$C43)),"ERRO")</f>
        <v/>
      </c>
      <c r="E43" s="60" t="str">
        <f>IFERROR(IF(D43="","",SUMIFS(Inventário!$N$10:$N$150,Inventário!$D$10:$D$150,Estoque!E$10,Inventário!$E$10:$E$150,Estoque!$C43)),"ERRO")</f>
        <v/>
      </c>
      <c r="F43" s="60" t="str">
        <f>IFERROR(IF(E43="","",SUMIFS(Inventário!$N$10:$N$150,Inventário!$D$10:$D$150,Estoque!F$10,Inventário!$E$10:$E$150,Estoque!$C43)),"ERRO")</f>
        <v/>
      </c>
      <c r="G43" s="60" t="str">
        <f>IFERROR(IF(F43="","",SUMIFS(Inventário!$N$10:$N$150,Inventário!$D$10:$D$150,Estoque!G$10,Inventário!$E$10:$E$150,Estoque!$C43)),"ERRO")</f>
        <v/>
      </c>
      <c r="H43" s="60" t="str">
        <f>IFERROR(IF(G43="","",SUMIFS(Inventário!$N$10:$N$150,Inventário!$D$10:$D$150,Estoque!H$10,Inventário!$E$10:$E$150,Estoque!$C43)),"ERRO")</f>
        <v/>
      </c>
      <c r="I43" s="60" t="str">
        <f>IFERROR(IF(H43="","",SUMIFS(Inventário!$N$10:$N$150,Inventário!$D$10:$D$150,Estoque!I$10,Inventário!$E$10:$E$150,Estoque!$C43)),"ERRO")</f>
        <v/>
      </c>
      <c r="J43" s="60" t="str">
        <f>IFERROR(IF(I43="","",SUMIFS(Inventário!$N$10:$N$150,Inventário!$D$10:$D$150,Estoque!J$10,Inventário!$E$10:$E$150,Estoque!$C43)),"ERRO")</f>
        <v/>
      </c>
      <c r="K43" s="60" t="str">
        <f>IFERROR(IF(J43="","",SUMIFS(Inventário!$N$10:$N$150,Inventário!$D$10:$D$150,Estoque!K$10,Inventário!$E$10:$E$150,Estoque!$C43)),"ERRO")</f>
        <v/>
      </c>
      <c r="L43" s="60" t="str">
        <f>IFERROR(IF(K43="","",SUMIFS(Inventário!$N$10:$N$150,Inventário!$D$10:$D$150,Estoque!L$10,Inventário!$E$10:$E$150,Estoque!$C43)),"ERRO")</f>
        <v/>
      </c>
      <c r="M43" s="60" t="str">
        <f>IFERROR(IF(L43="","",SUMIFS(Inventário!$N$10:$N$150,Inventário!$D$10:$D$150,Estoque!M$10,Inventário!$E$10:$E$150,Estoque!$C43)),"ERRO")</f>
        <v/>
      </c>
      <c r="N43" s="60" t="str">
        <f>IFERROR(IF(M43="","",SUMIFS(Inventário!$N$10:$N$150,Inventário!$D$10:$D$150,Estoque!N$10,Inventário!$E$10:$E$150,Estoque!$C43)),"ERRO")</f>
        <v/>
      </c>
      <c r="O43" s="60" t="str">
        <f>IFERROR(IF(N43="","",SUMIFS(Inventário!$N$10:$N$150,Inventário!$D$10:$D$150,Estoque!O$10,Inventário!$E$10:$E$150,Estoque!$C43)),"ERRO")</f>
        <v/>
      </c>
      <c r="S43" s="61">
        <f>Inventário!$E40</f>
        <v>0</v>
      </c>
    </row>
    <row r="44" spans="1:19" ht="19.5" customHeight="1">
      <c r="A44" s="46"/>
      <c r="B44" s="45">
        <v>32</v>
      </c>
      <c r="C44" s="63" t="str">
        <f>IF('Cadastro de Produtos'!C36="","",VLOOKUP(B44,'Cadastro de Produtos'!$B$5:$C$204,2,0))</f>
        <v/>
      </c>
      <c r="D44" s="64" t="str">
        <f>IFERROR(IF(C44="","",SUMIFS(Inventário!$N$10:$N$150,Inventário!$D$10:$D$150,Estoque!D$10,Inventário!$E$10:$E$150,Estoque!$C44)),"ERRO")</f>
        <v/>
      </c>
      <c r="E44" s="64" t="str">
        <f>IFERROR(IF(D44="","",SUMIFS(Inventário!$N$10:$N$150,Inventário!$D$10:$D$150,Estoque!E$10,Inventário!$E$10:$E$150,Estoque!$C44)),"ERRO")</f>
        <v/>
      </c>
      <c r="F44" s="64" t="str">
        <f>IFERROR(IF(E44="","",SUMIFS(Inventário!$N$10:$N$150,Inventário!$D$10:$D$150,Estoque!F$10,Inventário!$E$10:$E$150,Estoque!$C44)),"ERRO")</f>
        <v/>
      </c>
      <c r="G44" s="64" t="str">
        <f>IFERROR(IF(F44="","",SUMIFS(Inventário!$N$10:$N$150,Inventário!$D$10:$D$150,Estoque!G$10,Inventário!$E$10:$E$150,Estoque!$C44)),"ERRO")</f>
        <v/>
      </c>
      <c r="H44" s="64" t="str">
        <f>IFERROR(IF(G44="","",SUMIFS(Inventário!$N$10:$N$150,Inventário!$D$10:$D$150,Estoque!H$10,Inventário!$E$10:$E$150,Estoque!$C44)),"ERRO")</f>
        <v/>
      </c>
      <c r="I44" s="64" t="str">
        <f>IFERROR(IF(H44="","",SUMIFS(Inventário!$N$10:$N$150,Inventário!$D$10:$D$150,Estoque!I$10,Inventário!$E$10:$E$150,Estoque!$C44)),"ERRO")</f>
        <v/>
      </c>
      <c r="J44" s="64" t="str">
        <f>IFERROR(IF(I44="","",SUMIFS(Inventário!$N$10:$N$150,Inventário!$D$10:$D$150,Estoque!J$10,Inventário!$E$10:$E$150,Estoque!$C44)),"ERRO")</f>
        <v/>
      </c>
      <c r="K44" s="64" t="str">
        <f>IFERROR(IF(J44="","",SUMIFS(Inventário!$N$10:$N$150,Inventário!$D$10:$D$150,Estoque!K$10,Inventário!$E$10:$E$150,Estoque!$C44)),"ERRO")</f>
        <v/>
      </c>
      <c r="L44" s="64" t="str">
        <f>IFERROR(IF(K44="","",SUMIFS(Inventário!$N$10:$N$150,Inventário!$D$10:$D$150,Estoque!L$10,Inventário!$E$10:$E$150,Estoque!$C44)),"ERRO")</f>
        <v/>
      </c>
      <c r="M44" s="64" t="str">
        <f>IFERROR(IF(L44="","",SUMIFS(Inventário!$N$10:$N$150,Inventário!$D$10:$D$150,Estoque!M$10,Inventário!$E$10:$E$150,Estoque!$C44)),"ERRO")</f>
        <v/>
      </c>
      <c r="N44" s="64" t="str">
        <f>IFERROR(IF(M44="","",SUMIFS(Inventário!$N$10:$N$150,Inventário!$D$10:$D$150,Estoque!N$10,Inventário!$E$10:$E$150,Estoque!$C44)),"ERRO")</f>
        <v/>
      </c>
      <c r="O44" s="64" t="str">
        <f>IFERROR(IF(N44="","",SUMIFS(Inventário!$N$10:$N$150,Inventário!$D$10:$D$150,Estoque!O$10,Inventário!$E$10:$E$150,Estoque!$C44)),"ERRO")</f>
        <v/>
      </c>
      <c r="S44" s="61">
        <f>Inventário!$E41</f>
        <v>0</v>
      </c>
    </row>
    <row r="45" spans="1:19" ht="19.5" customHeight="1">
      <c r="A45" s="46"/>
      <c r="B45" s="45">
        <v>33</v>
      </c>
      <c r="C45" s="32" t="str">
        <f>IF('Cadastro de Produtos'!C37="","",VLOOKUP(B45,'Cadastro de Produtos'!$B$5:$C$204,2,0))</f>
        <v/>
      </c>
      <c r="D45" s="60" t="str">
        <f>IFERROR(IF(C45="","",SUMIFS(Inventário!$N$10:$N$150,Inventário!$D$10:$D$150,Estoque!D$10,Inventário!$E$10:$E$150,Estoque!$C45)),"ERRO")</f>
        <v/>
      </c>
      <c r="E45" s="60" t="str">
        <f>IFERROR(IF(D45="","",SUMIFS(Inventário!$N$10:$N$150,Inventário!$D$10:$D$150,Estoque!E$10,Inventário!$E$10:$E$150,Estoque!$C45)),"ERRO")</f>
        <v/>
      </c>
      <c r="F45" s="60" t="str">
        <f>IFERROR(IF(E45="","",SUMIFS(Inventário!$N$10:$N$150,Inventário!$D$10:$D$150,Estoque!F$10,Inventário!$E$10:$E$150,Estoque!$C45)),"ERRO")</f>
        <v/>
      </c>
      <c r="G45" s="60" t="str">
        <f>IFERROR(IF(F45="","",SUMIFS(Inventário!$N$10:$N$150,Inventário!$D$10:$D$150,Estoque!G$10,Inventário!$E$10:$E$150,Estoque!$C45)),"ERRO")</f>
        <v/>
      </c>
      <c r="H45" s="60" t="str">
        <f>IFERROR(IF(G45="","",SUMIFS(Inventário!$N$10:$N$150,Inventário!$D$10:$D$150,Estoque!H$10,Inventário!$E$10:$E$150,Estoque!$C45)),"ERRO")</f>
        <v/>
      </c>
      <c r="I45" s="60" t="str">
        <f>IFERROR(IF(H45="","",SUMIFS(Inventário!$N$10:$N$150,Inventário!$D$10:$D$150,Estoque!I$10,Inventário!$E$10:$E$150,Estoque!$C45)),"ERRO")</f>
        <v/>
      </c>
      <c r="J45" s="60" t="str">
        <f>IFERROR(IF(I45="","",SUMIFS(Inventário!$N$10:$N$150,Inventário!$D$10:$D$150,Estoque!J$10,Inventário!$E$10:$E$150,Estoque!$C45)),"ERRO")</f>
        <v/>
      </c>
      <c r="K45" s="60" t="str">
        <f>IFERROR(IF(J45="","",SUMIFS(Inventário!$N$10:$N$150,Inventário!$D$10:$D$150,Estoque!K$10,Inventário!$E$10:$E$150,Estoque!$C45)),"ERRO")</f>
        <v/>
      </c>
      <c r="L45" s="60" t="str">
        <f>IFERROR(IF(K45="","",SUMIFS(Inventário!$N$10:$N$150,Inventário!$D$10:$D$150,Estoque!L$10,Inventário!$E$10:$E$150,Estoque!$C45)),"ERRO")</f>
        <v/>
      </c>
      <c r="M45" s="60" t="str">
        <f>IFERROR(IF(L45="","",SUMIFS(Inventário!$N$10:$N$150,Inventário!$D$10:$D$150,Estoque!M$10,Inventário!$E$10:$E$150,Estoque!$C45)),"ERRO")</f>
        <v/>
      </c>
      <c r="N45" s="60" t="str">
        <f>IFERROR(IF(M45="","",SUMIFS(Inventário!$N$10:$N$150,Inventário!$D$10:$D$150,Estoque!N$10,Inventário!$E$10:$E$150,Estoque!$C45)),"ERRO")</f>
        <v/>
      </c>
      <c r="O45" s="60" t="str">
        <f>IFERROR(IF(N45="","",SUMIFS(Inventário!$N$10:$N$150,Inventário!$D$10:$D$150,Estoque!O$10,Inventário!$E$10:$E$150,Estoque!$C45)),"ERRO")</f>
        <v/>
      </c>
      <c r="S45" s="61">
        <f>Inventário!$E42</f>
        <v>0</v>
      </c>
    </row>
    <row r="46" spans="1:19" ht="19.5" customHeight="1">
      <c r="A46" s="46"/>
      <c r="B46" s="45">
        <v>34</v>
      </c>
      <c r="C46" s="63" t="str">
        <f>IF('Cadastro de Produtos'!C38="","",VLOOKUP(B46,'Cadastro de Produtos'!$B$5:$C$204,2,0))</f>
        <v/>
      </c>
      <c r="D46" s="64" t="str">
        <f>IFERROR(IF(C46="","",SUMIFS(Inventário!$N$10:$N$150,Inventário!$D$10:$D$150,Estoque!D$10,Inventário!$E$10:$E$150,Estoque!$C46)),"ERRO")</f>
        <v/>
      </c>
      <c r="E46" s="64" t="str">
        <f>IFERROR(IF(D46="","",SUMIFS(Inventário!$N$10:$N$150,Inventário!$D$10:$D$150,Estoque!E$10,Inventário!$E$10:$E$150,Estoque!$C46)),"ERRO")</f>
        <v/>
      </c>
      <c r="F46" s="64" t="str">
        <f>IFERROR(IF(E46="","",SUMIFS(Inventário!$N$10:$N$150,Inventário!$D$10:$D$150,Estoque!F$10,Inventário!$E$10:$E$150,Estoque!$C46)),"ERRO")</f>
        <v/>
      </c>
      <c r="G46" s="64" t="str">
        <f>IFERROR(IF(F46="","",SUMIFS(Inventário!$N$10:$N$150,Inventário!$D$10:$D$150,Estoque!G$10,Inventário!$E$10:$E$150,Estoque!$C46)),"ERRO")</f>
        <v/>
      </c>
      <c r="H46" s="64" t="str">
        <f>IFERROR(IF(G46="","",SUMIFS(Inventário!$N$10:$N$150,Inventário!$D$10:$D$150,Estoque!H$10,Inventário!$E$10:$E$150,Estoque!$C46)),"ERRO")</f>
        <v/>
      </c>
      <c r="I46" s="64" t="str">
        <f>IFERROR(IF(H46="","",SUMIFS(Inventário!$N$10:$N$150,Inventário!$D$10:$D$150,Estoque!I$10,Inventário!$E$10:$E$150,Estoque!$C46)),"ERRO")</f>
        <v/>
      </c>
      <c r="J46" s="64" t="str">
        <f>IFERROR(IF(I46="","",SUMIFS(Inventário!$N$10:$N$150,Inventário!$D$10:$D$150,Estoque!J$10,Inventário!$E$10:$E$150,Estoque!$C46)),"ERRO")</f>
        <v/>
      </c>
      <c r="K46" s="64" t="str">
        <f>IFERROR(IF(J46="","",SUMIFS(Inventário!$N$10:$N$150,Inventário!$D$10:$D$150,Estoque!K$10,Inventário!$E$10:$E$150,Estoque!$C46)),"ERRO")</f>
        <v/>
      </c>
      <c r="L46" s="64" t="str">
        <f>IFERROR(IF(K46="","",SUMIFS(Inventário!$N$10:$N$150,Inventário!$D$10:$D$150,Estoque!L$10,Inventário!$E$10:$E$150,Estoque!$C46)),"ERRO")</f>
        <v/>
      </c>
      <c r="M46" s="64" t="str">
        <f>IFERROR(IF(L46="","",SUMIFS(Inventário!$N$10:$N$150,Inventário!$D$10:$D$150,Estoque!M$10,Inventário!$E$10:$E$150,Estoque!$C46)),"ERRO")</f>
        <v/>
      </c>
      <c r="N46" s="64" t="str">
        <f>IFERROR(IF(M46="","",SUMIFS(Inventário!$N$10:$N$150,Inventário!$D$10:$D$150,Estoque!N$10,Inventário!$E$10:$E$150,Estoque!$C46)),"ERRO")</f>
        <v/>
      </c>
      <c r="O46" s="64" t="str">
        <f>IFERROR(IF(N46="","",SUMIFS(Inventário!$N$10:$N$150,Inventário!$D$10:$D$150,Estoque!O$10,Inventário!$E$10:$E$150,Estoque!$C46)),"ERRO")</f>
        <v/>
      </c>
      <c r="S46" s="61">
        <f>Inventário!$E43</f>
        <v>0</v>
      </c>
    </row>
    <row r="47" spans="1:19" ht="19.5" customHeight="1">
      <c r="A47" s="46"/>
      <c r="B47" s="45">
        <v>35</v>
      </c>
      <c r="C47" s="32" t="str">
        <f>IF('Cadastro de Produtos'!C39="","",VLOOKUP(B47,'Cadastro de Produtos'!$B$5:$C$204,2,0))</f>
        <v/>
      </c>
      <c r="D47" s="60" t="str">
        <f>IFERROR(IF(C47="","",SUMIFS(Inventário!$N$10:$N$150,Inventário!$D$10:$D$150,Estoque!D$10,Inventário!$E$10:$E$150,Estoque!$C47)),"ERRO")</f>
        <v/>
      </c>
      <c r="E47" s="60" t="str">
        <f>IFERROR(IF(D47="","",SUMIFS(Inventário!$N$10:$N$150,Inventário!$D$10:$D$150,Estoque!E$10,Inventário!$E$10:$E$150,Estoque!$C47)),"ERRO")</f>
        <v/>
      </c>
      <c r="F47" s="60" t="str">
        <f>IFERROR(IF(E47="","",SUMIFS(Inventário!$N$10:$N$150,Inventário!$D$10:$D$150,Estoque!F$10,Inventário!$E$10:$E$150,Estoque!$C47)),"ERRO")</f>
        <v/>
      </c>
      <c r="G47" s="60" t="str">
        <f>IFERROR(IF(F47="","",SUMIFS(Inventário!$N$10:$N$150,Inventário!$D$10:$D$150,Estoque!G$10,Inventário!$E$10:$E$150,Estoque!$C47)),"ERRO")</f>
        <v/>
      </c>
      <c r="H47" s="60" t="str">
        <f>IFERROR(IF(G47="","",SUMIFS(Inventário!$N$10:$N$150,Inventário!$D$10:$D$150,Estoque!H$10,Inventário!$E$10:$E$150,Estoque!$C47)),"ERRO")</f>
        <v/>
      </c>
      <c r="I47" s="60" t="str">
        <f>IFERROR(IF(H47="","",SUMIFS(Inventário!$N$10:$N$150,Inventário!$D$10:$D$150,Estoque!I$10,Inventário!$E$10:$E$150,Estoque!$C47)),"ERRO")</f>
        <v/>
      </c>
      <c r="J47" s="60" t="str">
        <f>IFERROR(IF(I47="","",SUMIFS(Inventário!$N$10:$N$150,Inventário!$D$10:$D$150,Estoque!J$10,Inventário!$E$10:$E$150,Estoque!$C47)),"ERRO")</f>
        <v/>
      </c>
      <c r="K47" s="60" t="str">
        <f>IFERROR(IF(J47="","",SUMIFS(Inventário!$N$10:$N$150,Inventário!$D$10:$D$150,Estoque!K$10,Inventário!$E$10:$E$150,Estoque!$C47)),"ERRO")</f>
        <v/>
      </c>
      <c r="L47" s="60" t="str">
        <f>IFERROR(IF(K47="","",SUMIFS(Inventário!$N$10:$N$150,Inventário!$D$10:$D$150,Estoque!L$10,Inventário!$E$10:$E$150,Estoque!$C47)),"ERRO")</f>
        <v/>
      </c>
      <c r="M47" s="60" t="str">
        <f>IFERROR(IF(L47="","",SUMIFS(Inventário!$N$10:$N$150,Inventário!$D$10:$D$150,Estoque!M$10,Inventário!$E$10:$E$150,Estoque!$C47)),"ERRO")</f>
        <v/>
      </c>
      <c r="N47" s="60" t="str">
        <f>IFERROR(IF(M47="","",SUMIFS(Inventário!$N$10:$N$150,Inventário!$D$10:$D$150,Estoque!N$10,Inventário!$E$10:$E$150,Estoque!$C47)),"ERRO")</f>
        <v/>
      </c>
      <c r="O47" s="60" t="str">
        <f>IFERROR(IF(N47="","",SUMIFS(Inventário!$N$10:$N$150,Inventário!$D$10:$D$150,Estoque!O$10,Inventário!$E$10:$E$150,Estoque!$C47)),"ERRO")</f>
        <v/>
      </c>
      <c r="S47" s="61">
        <f>Inventário!$E44</f>
        <v>0</v>
      </c>
    </row>
    <row r="48" spans="1:19" ht="19.5" customHeight="1">
      <c r="A48" s="46"/>
      <c r="B48" s="45">
        <v>36</v>
      </c>
      <c r="C48" s="63" t="str">
        <f>IF('Cadastro de Produtos'!C40="","",VLOOKUP(B48,'Cadastro de Produtos'!$B$5:$C$204,2,0))</f>
        <v/>
      </c>
      <c r="D48" s="64" t="str">
        <f>IFERROR(IF(C48="","",SUMIFS(Inventário!$N$10:$N$150,Inventário!$D$10:$D$150,Estoque!D$10,Inventário!$E$10:$E$150,Estoque!$C48)),"ERRO")</f>
        <v/>
      </c>
      <c r="E48" s="64" t="str">
        <f>IFERROR(IF(D48="","",SUMIFS(Inventário!$N$10:$N$150,Inventário!$D$10:$D$150,Estoque!E$10,Inventário!$E$10:$E$150,Estoque!$C48)),"ERRO")</f>
        <v/>
      </c>
      <c r="F48" s="64" t="str">
        <f>IFERROR(IF(E48="","",SUMIFS(Inventário!$N$10:$N$150,Inventário!$D$10:$D$150,Estoque!F$10,Inventário!$E$10:$E$150,Estoque!$C48)),"ERRO")</f>
        <v/>
      </c>
      <c r="G48" s="64" t="str">
        <f>IFERROR(IF(F48="","",SUMIFS(Inventário!$N$10:$N$150,Inventário!$D$10:$D$150,Estoque!G$10,Inventário!$E$10:$E$150,Estoque!$C48)),"ERRO")</f>
        <v/>
      </c>
      <c r="H48" s="64" t="str">
        <f>IFERROR(IF(G48="","",SUMIFS(Inventário!$N$10:$N$150,Inventário!$D$10:$D$150,Estoque!H$10,Inventário!$E$10:$E$150,Estoque!$C48)),"ERRO")</f>
        <v/>
      </c>
      <c r="I48" s="64" t="str">
        <f>IFERROR(IF(H48="","",SUMIFS(Inventário!$N$10:$N$150,Inventário!$D$10:$D$150,Estoque!I$10,Inventário!$E$10:$E$150,Estoque!$C48)),"ERRO")</f>
        <v/>
      </c>
      <c r="J48" s="64" t="str">
        <f>IFERROR(IF(I48="","",SUMIFS(Inventário!$N$10:$N$150,Inventário!$D$10:$D$150,Estoque!J$10,Inventário!$E$10:$E$150,Estoque!$C48)),"ERRO")</f>
        <v/>
      </c>
      <c r="K48" s="64" t="str">
        <f>IFERROR(IF(J48="","",SUMIFS(Inventário!$N$10:$N$150,Inventário!$D$10:$D$150,Estoque!K$10,Inventário!$E$10:$E$150,Estoque!$C48)),"ERRO")</f>
        <v/>
      </c>
      <c r="L48" s="64" t="str">
        <f>IFERROR(IF(K48="","",SUMIFS(Inventário!$N$10:$N$150,Inventário!$D$10:$D$150,Estoque!L$10,Inventário!$E$10:$E$150,Estoque!$C48)),"ERRO")</f>
        <v/>
      </c>
      <c r="M48" s="64" t="str">
        <f>IFERROR(IF(L48="","",SUMIFS(Inventário!$N$10:$N$150,Inventário!$D$10:$D$150,Estoque!M$10,Inventário!$E$10:$E$150,Estoque!$C48)),"ERRO")</f>
        <v/>
      </c>
      <c r="N48" s="64" t="str">
        <f>IFERROR(IF(M48="","",SUMIFS(Inventário!$N$10:$N$150,Inventário!$D$10:$D$150,Estoque!N$10,Inventário!$E$10:$E$150,Estoque!$C48)),"ERRO")</f>
        <v/>
      </c>
      <c r="O48" s="64" t="str">
        <f>IFERROR(IF(N48="","",SUMIFS(Inventário!$N$10:$N$150,Inventário!$D$10:$D$150,Estoque!O$10,Inventário!$E$10:$E$150,Estoque!$C48)),"ERRO")</f>
        <v/>
      </c>
      <c r="S48" s="61">
        <f>Inventário!$E45</f>
        <v>0</v>
      </c>
    </row>
    <row r="49" spans="1:19" ht="19.5" customHeight="1">
      <c r="A49" s="46"/>
      <c r="B49" s="45">
        <v>37</v>
      </c>
      <c r="C49" s="32" t="str">
        <f>IF('Cadastro de Produtos'!C41="","",VLOOKUP(B49,'Cadastro de Produtos'!$B$5:$C$204,2,0))</f>
        <v/>
      </c>
      <c r="D49" s="60" t="str">
        <f>IFERROR(IF(C49="","",SUMIFS(Inventário!$N$10:$N$150,Inventário!$D$10:$D$150,Estoque!D$10,Inventário!$E$10:$E$150,Estoque!$C49)),"ERRO")</f>
        <v/>
      </c>
      <c r="E49" s="60" t="str">
        <f>IFERROR(IF(D49="","",SUMIFS(Inventário!$N$10:$N$150,Inventário!$D$10:$D$150,Estoque!E$10,Inventário!$E$10:$E$150,Estoque!$C49)),"ERRO")</f>
        <v/>
      </c>
      <c r="F49" s="60" t="str">
        <f>IFERROR(IF(E49="","",SUMIFS(Inventário!$N$10:$N$150,Inventário!$D$10:$D$150,Estoque!F$10,Inventário!$E$10:$E$150,Estoque!$C49)),"ERRO")</f>
        <v/>
      </c>
      <c r="G49" s="60" t="str">
        <f>IFERROR(IF(F49="","",SUMIFS(Inventário!$N$10:$N$150,Inventário!$D$10:$D$150,Estoque!G$10,Inventário!$E$10:$E$150,Estoque!$C49)),"ERRO")</f>
        <v/>
      </c>
      <c r="H49" s="60" t="str">
        <f>IFERROR(IF(G49="","",SUMIFS(Inventário!$N$10:$N$150,Inventário!$D$10:$D$150,Estoque!H$10,Inventário!$E$10:$E$150,Estoque!$C49)),"ERRO")</f>
        <v/>
      </c>
      <c r="I49" s="60" t="str">
        <f>IFERROR(IF(H49="","",SUMIFS(Inventário!$N$10:$N$150,Inventário!$D$10:$D$150,Estoque!I$10,Inventário!$E$10:$E$150,Estoque!$C49)),"ERRO")</f>
        <v/>
      </c>
      <c r="J49" s="60" t="str">
        <f>IFERROR(IF(I49="","",SUMIFS(Inventário!$N$10:$N$150,Inventário!$D$10:$D$150,Estoque!J$10,Inventário!$E$10:$E$150,Estoque!$C49)),"ERRO")</f>
        <v/>
      </c>
      <c r="K49" s="60" t="str">
        <f>IFERROR(IF(J49="","",SUMIFS(Inventário!$N$10:$N$150,Inventário!$D$10:$D$150,Estoque!K$10,Inventário!$E$10:$E$150,Estoque!$C49)),"ERRO")</f>
        <v/>
      </c>
      <c r="L49" s="60" t="str">
        <f>IFERROR(IF(K49="","",SUMIFS(Inventário!$N$10:$N$150,Inventário!$D$10:$D$150,Estoque!L$10,Inventário!$E$10:$E$150,Estoque!$C49)),"ERRO")</f>
        <v/>
      </c>
      <c r="M49" s="60" t="str">
        <f>IFERROR(IF(L49="","",SUMIFS(Inventário!$N$10:$N$150,Inventário!$D$10:$D$150,Estoque!M$10,Inventário!$E$10:$E$150,Estoque!$C49)),"ERRO")</f>
        <v/>
      </c>
      <c r="N49" s="60" t="str">
        <f>IFERROR(IF(M49="","",SUMIFS(Inventário!$N$10:$N$150,Inventário!$D$10:$D$150,Estoque!N$10,Inventário!$E$10:$E$150,Estoque!$C49)),"ERRO")</f>
        <v/>
      </c>
      <c r="O49" s="60" t="str">
        <f>IFERROR(IF(N49="","",SUMIFS(Inventário!$N$10:$N$150,Inventário!$D$10:$D$150,Estoque!O$10,Inventário!$E$10:$E$150,Estoque!$C49)),"ERRO")</f>
        <v/>
      </c>
      <c r="S49" s="61">
        <f>Inventário!$E46</f>
        <v>0</v>
      </c>
    </row>
    <row r="50" spans="1:19" ht="19.5" customHeight="1">
      <c r="A50" s="46"/>
      <c r="B50" s="45">
        <v>38</v>
      </c>
      <c r="C50" s="63" t="str">
        <f>IF('Cadastro de Produtos'!C42="","",VLOOKUP(B50,'Cadastro de Produtos'!$B$5:$C$204,2,0))</f>
        <v/>
      </c>
      <c r="D50" s="64" t="str">
        <f>IFERROR(IF(C50="","",SUMIFS(Inventário!$N$10:$N$150,Inventário!$D$10:$D$150,Estoque!D$10,Inventário!$E$10:$E$150,Estoque!$C50)),"ERRO")</f>
        <v/>
      </c>
      <c r="E50" s="64" t="str">
        <f>IFERROR(IF(D50="","",SUMIFS(Inventário!$N$10:$N$150,Inventário!$D$10:$D$150,Estoque!E$10,Inventário!$E$10:$E$150,Estoque!$C50)),"ERRO")</f>
        <v/>
      </c>
      <c r="F50" s="64" t="str">
        <f>IFERROR(IF(E50="","",SUMIFS(Inventário!$N$10:$N$150,Inventário!$D$10:$D$150,Estoque!F$10,Inventário!$E$10:$E$150,Estoque!$C50)),"ERRO")</f>
        <v/>
      </c>
      <c r="G50" s="64" t="str">
        <f>IFERROR(IF(F50="","",SUMIFS(Inventário!$N$10:$N$150,Inventário!$D$10:$D$150,Estoque!G$10,Inventário!$E$10:$E$150,Estoque!$C50)),"ERRO")</f>
        <v/>
      </c>
      <c r="H50" s="64" t="str">
        <f>IFERROR(IF(G50="","",SUMIFS(Inventário!$N$10:$N$150,Inventário!$D$10:$D$150,Estoque!H$10,Inventário!$E$10:$E$150,Estoque!$C50)),"ERRO")</f>
        <v/>
      </c>
      <c r="I50" s="64" t="str">
        <f>IFERROR(IF(H50="","",SUMIFS(Inventário!$N$10:$N$150,Inventário!$D$10:$D$150,Estoque!I$10,Inventário!$E$10:$E$150,Estoque!$C50)),"ERRO")</f>
        <v/>
      </c>
      <c r="J50" s="64" t="str">
        <f>IFERROR(IF(I50="","",SUMIFS(Inventário!$N$10:$N$150,Inventário!$D$10:$D$150,Estoque!J$10,Inventário!$E$10:$E$150,Estoque!$C50)),"ERRO")</f>
        <v/>
      </c>
      <c r="K50" s="64" t="str">
        <f>IFERROR(IF(J50="","",SUMIFS(Inventário!$N$10:$N$150,Inventário!$D$10:$D$150,Estoque!K$10,Inventário!$E$10:$E$150,Estoque!$C50)),"ERRO")</f>
        <v/>
      </c>
      <c r="L50" s="64" t="str">
        <f>IFERROR(IF(K50="","",SUMIFS(Inventário!$N$10:$N$150,Inventário!$D$10:$D$150,Estoque!L$10,Inventário!$E$10:$E$150,Estoque!$C50)),"ERRO")</f>
        <v/>
      </c>
      <c r="M50" s="64" t="str">
        <f>IFERROR(IF(L50="","",SUMIFS(Inventário!$N$10:$N$150,Inventário!$D$10:$D$150,Estoque!M$10,Inventário!$E$10:$E$150,Estoque!$C50)),"ERRO")</f>
        <v/>
      </c>
      <c r="N50" s="64" t="str">
        <f>IFERROR(IF(M50="","",SUMIFS(Inventário!$N$10:$N$150,Inventário!$D$10:$D$150,Estoque!N$10,Inventário!$E$10:$E$150,Estoque!$C50)),"ERRO")</f>
        <v/>
      </c>
      <c r="O50" s="64" t="str">
        <f>IFERROR(IF(N50="","",SUMIFS(Inventário!$N$10:$N$150,Inventário!$D$10:$D$150,Estoque!O$10,Inventário!$E$10:$E$150,Estoque!$C50)),"ERRO")</f>
        <v/>
      </c>
      <c r="S50" s="61">
        <f>Inventário!$E47</f>
        <v>0</v>
      </c>
    </row>
    <row r="51" spans="1:19" ht="19.5" customHeight="1">
      <c r="A51" s="46"/>
      <c r="B51" s="45">
        <v>39</v>
      </c>
      <c r="C51" s="32" t="str">
        <f>IF('Cadastro de Produtos'!C43="","",VLOOKUP(B51,'Cadastro de Produtos'!$B$5:$C$204,2,0))</f>
        <v/>
      </c>
      <c r="D51" s="60" t="str">
        <f>IFERROR(IF(C51="","",SUMIFS(Inventário!$N$10:$N$150,Inventário!$D$10:$D$150,Estoque!D$10,Inventário!$E$10:$E$150,Estoque!$C51)),"ERRO")</f>
        <v/>
      </c>
      <c r="E51" s="60" t="str">
        <f>IFERROR(IF(D51="","",SUMIFS(Inventário!$N$10:$N$150,Inventário!$D$10:$D$150,Estoque!E$10,Inventário!$E$10:$E$150,Estoque!$C51)),"ERRO")</f>
        <v/>
      </c>
      <c r="F51" s="60" t="str">
        <f>IFERROR(IF(E51="","",SUMIFS(Inventário!$N$10:$N$150,Inventário!$D$10:$D$150,Estoque!F$10,Inventário!$E$10:$E$150,Estoque!$C51)),"ERRO")</f>
        <v/>
      </c>
      <c r="G51" s="60" t="str">
        <f>IFERROR(IF(F51="","",SUMIFS(Inventário!$N$10:$N$150,Inventário!$D$10:$D$150,Estoque!G$10,Inventário!$E$10:$E$150,Estoque!$C51)),"ERRO")</f>
        <v/>
      </c>
      <c r="H51" s="60" t="str">
        <f>IFERROR(IF(G51="","",SUMIFS(Inventário!$N$10:$N$150,Inventário!$D$10:$D$150,Estoque!H$10,Inventário!$E$10:$E$150,Estoque!$C51)),"ERRO")</f>
        <v/>
      </c>
      <c r="I51" s="60" t="str">
        <f>IFERROR(IF(H51="","",SUMIFS(Inventário!$N$10:$N$150,Inventário!$D$10:$D$150,Estoque!I$10,Inventário!$E$10:$E$150,Estoque!$C51)),"ERRO")</f>
        <v/>
      </c>
      <c r="J51" s="60" t="str">
        <f>IFERROR(IF(I51="","",SUMIFS(Inventário!$N$10:$N$150,Inventário!$D$10:$D$150,Estoque!J$10,Inventário!$E$10:$E$150,Estoque!$C51)),"ERRO")</f>
        <v/>
      </c>
      <c r="K51" s="60" t="str">
        <f>IFERROR(IF(J51="","",SUMIFS(Inventário!$N$10:$N$150,Inventário!$D$10:$D$150,Estoque!K$10,Inventário!$E$10:$E$150,Estoque!$C51)),"ERRO")</f>
        <v/>
      </c>
      <c r="L51" s="60" t="str">
        <f>IFERROR(IF(K51="","",SUMIFS(Inventário!$N$10:$N$150,Inventário!$D$10:$D$150,Estoque!L$10,Inventário!$E$10:$E$150,Estoque!$C51)),"ERRO")</f>
        <v/>
      </c>
      <c r="M51" s="60" t="str">
        <f>IFERROR(IF(L51="","",SUMIFS(Inventário!$N$10:$N$150,Inventário!$D$10:$D$150,Estoque!M$10,Inventário!$E$10:$E$150,Estoque!$C51)),"ERRO")</f>
        <v/>
      </c>
      <c r="N51" s="60" t="str">
        <f>IFERROR(IF(M51="","",SUMIFS(Inventário!$N$10:$N$150,Inventário!$D$10:$D$150,Estoque!N$10,Inventário!$E$10:$E$150,Estoque!$C51)),"ERRO")</f>
        <v/>
      </c>
      <c r="O51" s="60" t="str">
        <f>IFERROR(IF(N51="","",SUMIFS(Inventário!$N$10:$N$150,Inventário!$D$10:$D$150,Estoque!O$10,Inventário!$E$10:$E$150,Estoque!$C51)),"ERRO")</f>
        <v/>
      </c>
      <c r="S51" s="61">
        <f>Inventário!$E48</f>
        <v>0</v>
      </c>
    </row>
    <row r="52" spans="1:19" ht="19.5" customHeight="1">
      <c r="A52" s="46"/>
      <c r="B52" s="45">
        <v>40</v>
      </c>
      <c r="C52" s="63" t="str">
        <f>IF('Cadastro de Produtos'!C44="","",VLOOKUP(B52,'Cadastro de Produtos'!$B$5:$C$204,2,0))</f>
        <v/>
      </c>
      <c r="D52" s="64" t="str">
        <f>IFERROR(IF(C52="","",SUMIFS(Inventário!$N$10:$N$150,Inventário!$D$10:$D$150,Estoque!D$10,Inventário!$E$10:$E$150,Estoque!$C52)),"ERRO")</f>
        <v/>
      </c>
      <c r="E52" s="64" t="str">
        <f>IFERROR(IF(D52="","",SUMIFS(Inventário!$N$10:$N$150,Inventário!$D$10:$D$150,Estoque!E$10,Inventário!$E$10:$E$150,Estoque!$C52)),"ERRO")</f>
        <v/>
      </c>
      <c r="F52" s="64" t="str">
        <f>IFERROR(IF(E52="","",SUMIFS(Inventário!$N$10:$N$150,Inventário!$D$10:$D$150,Estoque!F$10,Inventário!$E$10:$E$150,Estoque!$C52)),"ERRO")</f>
        <v/>
      </c>
      <c r="G52" s="64" t="str">
        <f>IFERROR(IF(F52="","",SUMIFS(Inventário!$N$10:$N$150,Inventário!$D$10:$D$150,Estoque!G$10,Inventário!$E$10:$E$150,Estoque!$C52)),"ERRO")</f>
        <v/>
      </c>
      <c r="H52" s="64" t="str">
        <f>IFERROR(IF(G52="","",SUMIFS(Inventário!$N$10:$N$150,Inventário!$D$10:$D$150,Estoque!H$10,Inventário!$E$10:$E$150,Estoque!$C52)),"ERRO")</f>
        <v/>
      </c>
      <c r="I52" s="64" t="str">
        <f>IFERROR(IF(H52="","",SUMIFS(Inventário!$N$10:$N$150,Inventário!$D$10:$D$150,Estoque!I$10,Inventário!$E$10:$E$150,Estoque!$C52)),"ERRO")</f>
        <v/>
      </c>
      <c r="J52" s="64" t="str">
        <f>IFERROR(IF(I52="","",SUMIFS(Inventário!$N$10:$N$150,Inventário!$D$10:$D$150,Estoque!J$10,Inventário!$E$10:$E$150,Estoque!$C52)),"ERRO")</f>
        <v/>
      </c>
      <c r="K52" s="64" t="str">
        <f>IFERROR(IF(J52="","",SUMIFS(Inventário!$N$10:$N$150,Inventário!$D$10:$D$150,Estoque!K$10,Inventário!$E$10:$E$150,Estoque!$C52)),"ERRO")</f>
        <v/>
      </c>
      <c r="L52" s="64" t="str">
        <f>IFERROR(IF(K52="","",SUMIFS(Inventário!$N$10:$N$150,Inventário!$D$10:$D$150,Estoque!L$10,Inventário!$E$10:$E$150,Estoque!$C52)),"ERRO")</f>
        <v/>
      </c>
      <c r="M52" s="64" t="str">
        <f>IFERROR(IF(L52="","",SUMIFS(Inventário!$N$10:$N$150,Inventário!$D$10:$D$150,Estoque!M$10,Inventário!$E$10:$E$150,Estoque!$C52)),"ERRO")</f>
        <v/>
      </c>
      <c r="N52" s="64" t="str">
        <f>IFERROR(IF(M52="","",SUMIFS(Inventário!$N$10:$N$150,Inventário!$D$10:$D$150,Estoque!N$10,Inventário!$E$10:$E$150,Estoque!$C52)),"ERRO")</f>
        <v/>
      </c>
      <c r="O52" s="64" t="str">
        <f>IFERROR(IF(N52="","",SUMIFS(Inventário!$N$10:$N$150,Inventário!$D$10:$D$150,Estoque!O$10,Inventário!$E$10:$E$150,Estoque!$C52)),"ERRO")</f>
        <v/>
      </c>
      <c r="S52" s="61">
        <f>Inventário!$E49</f>
        <v>0</v>
      </c>
    </row>
    <row r="53" spans="1:19" ht="19.5" customHeight="1">
      <c r="A53" s="46"/>
      <c r="B53" s="45">
        <v>41</v>
      </c>
      <c r="C53" s="32" t="str">
        <f>IF('Cadastro de Produtos'!C45="","",VLOOKUP(B53,'Cadastro de Produtos'!$B$5:$C$204,2,0))</f>
        <v/>
      </c>
      <c r="D53" s="60" t="str">
        <f>IFERROR(IF(C53="","",SUMIFS(Inventário!$N$10:$N$150,Inventário!$D$10:$D$150,Estoque!D$10,Inventário!$E$10:$E$150,Estoque!$C53)),"ERRO")</f>
        <v/>
      </c>
      <c r="E53" s="60" t="str">
        <f>IFERROR(IF(D53="","",SUMIFS(Inventário!$N$10:$N$150,Inventário!$D$10:$D$150,Estoque!E$10,Inventário!$E$10:$E$150,Estoque!$C53)),"ERRO")</f>
        <v/>
      </c>
      <c r="F53" s="60" t="str">
        <f>IFERROR(IF(E53="","",SUMIFS(Inventário!$N$10:$N$150,Inventário!$D$10:$D$150,Estoque!F$10,Inventário!$E$10:$E$150,Estoque!$C53)),"ERRO")</f>
        <v/>
      </c>
      <c r="G53" s="60" t="str">
        <f>IFERROR(IF(F53="","",SUMIFS(Inventário!$N$10:$N$150,Inventário!$D$10:$D$150,Estoque!G$10,Inventário!$E$10:$E$150,Estoque!$C53)),"ERRO")</f>
        <v/>
      </c>
      <c r="H53" s="60" t="str">
        <f>IFERROR(IF(G53="","",SUMIFS(Inventário!$N$10:$N$150,Inventário!$D$10:$D$150,Estoque!H$10,Inventário!$E$10:$E$150,Estoque!$C53)),"ERRO")</f>
        <v/>
      </c>
      <c r="I53" s="60" t="str">
        <f>IFERROR(IF(H53="","",SUMIFS(Inventário!$N$10:$N$150,Inventário!$D$10:$D$150,Estoque!I$10,Inventário!$E$10:$E$150,Estoque!$C53)),"ERRO")</f>
        <v/>
      </c>
      <c r="J53" s="60" t="str">
        <f>IFERROR(IF(I53="","",SUMIFS(Inventário!$N$10:$N$150,Inventário!$D$10:$D$150,Estoque!J$10,Inventário!$E$10:$E$150,Estoque!$C53)),"ERRO")</f>
        <v/>
      </c>
      <c r="K53" s="60" t="str">
        <f>IFERROR(IF(J53="","",SUMIFS(Inventário!$N$10:$N$150,Inventário!$D$10:$D$150,Estoque!K$10,Inventário!$E$10:$E$150,Estoque!$C53)),"ERRO")</f>
        <v/>
      </c>
      <c r="L53" s="60" t="str">
        <f>IFERROR(IF(K53="","",SUMIFS(Inventário!$N$10:$N$150,Inventário!$D$10:$D$150,Estoque!L$10,Inventário!$E$10:$E$150,Estoque!$C53)),"ERRO")</f>
        <v/>
      </c>
      <c r="M53" s="60" t="str">
        <f>IFERROR(IF(L53="","",SUMIFS(Inventário!$N$10:$N$150,Inventário!$D$10:$D$150,Estoque!M$10,Inventário!$E$10:$E$150,Estoque!$C53)),"ERRO")</f>
        <v/>
      </c>
      <c r="N53" s="60" t="str">
        <f>IFERROR(IF(M53="","",SUMIFS(Inventário!$N$10:$N$150,Inventário!$D$10:$D$150,Estoque!N$10,Inventário!$E$10:$E$150,Estoque!$C53)),"ERRO")</f>
        <v/>
      </c>
      <c r="O53" s="60" t="str">
        <f>IFERROR(IF(N53="","",SUMIFS(Inventário!$N$10:$N$150,Inventário!$D$10:$D$150,Estoque!O$10,Inventário!$E$10:$E$150,Estoque!$C53)),"ERRO")</f>
        <v/>
      </c>
      <c r="S53" s="61">
        <f>Inventário!$E50</f>
        <v>0</v>
      </c>
    </row>
    <row r="54" spans="1:19" ht="19.5" customHeight="1">
      <c r="A54" s="46"/>
      <c r="B54" s="45">
        <v>42</v>
      </c>
      <c r="C54" s="63" t="str">
        <f>IF('Cadastro de Produtos'!C46="","",VLOOKUP(B54,'Cadastro de Produtos'!$B$5:$C$204,2,0))</f>
        <v/>
      </c>
      <c r="D54" s="64" t="str">
        <f>IFERROR(IF(C54="","",SUMIFS(Inventário!$N$10:$N$150,Inventário!$D$10:$D$150,Estoque!D$10,Inventário!$E$10:$E$150,Estoque!$C54)),"ERRO")</f>
        <v/>
      </c>
      <c r="E54" s="64" t="str">
        <f>IFERROR(IF(D54="","",SUMIFS(Inventário!$N$10:$N$150,Inventário!$D$10:$D$150,Estoque!E$10,Inventário!$E$10:$E$150,Estoque!$C54)),"ERRO")</f>
        <v/>
      </c>
      <c r="F54" s="64" t="str">
        <f>IFERROR(IF(E54="","",SUMIFS(Inventário!$N$10:$N$150,Inventário!$D$10:$D$150,Estoque!F$10,Inventário!$E$10:$E$150,Estoque!$C54)),"ERRO")</f>
        <v/>
      </c>
      <c r="G54" s="64" t="str">
        <f>IFERROR(IF(F54="","",SUMIFS(Inventário!$N$10:$N$150,Inventário!$D$10:$D$150,Estoque!G$10,Inventário!$E$10:$E$150,Estoque!$C54)),"ERRO")</f>
        <v/>
      </c>
      <c r="H54" s="64" t="str">
        <f>IFERROR(IF(G54="","",SUMIFS(Inventário!$N$10:$N$150,Inventário!$D$10:$D$150,Estoque!H$10,Inventário!$E$10:$E$150,Estoque!$C54)),"ERRO")</f>
        <v/>
      </c>
      <c r="I54" s="64" t="str">
        <f>IFERROR(IF(H54="","",SUMIFS(Inventário!$N$10:$N$150,Inventário!$D$10:$D$150,Estoque!I$10,Inventário!$E$10:$E$150,Estoque!$C54)),"ERRO")</f>
        <v/>
      </c>
      <c r="J54" s="64" t="str">
        <f>IFERROR(IF(I54="","",SUMIFS(Inventário!$N$10:$N$150,Inventário!$D$10:$D$150,Estoque!J$10,Inventário!$E$10:$E$150,Estoque!$C54)),"ERRO")</f>
        <v/>
      </c>
      <c r="K54" s="64" t="str">
        <f>IFERROR(IF(J54="","",SUMIFS(Inventário!$N$10:$N$150,Inventário!$D$10:$D$150,Estoque!K$10,Inventário!$E$10:$E$150,Estoque!$C54)),"ERRO")</f>
        <v/>
      </c>
      <c r="L54" s="64" t="str">
        <f>IFERROR(IF(K54="","",SUMIFS(Inventário!$N$10:$N$150,Inventário!$D$10:$D$150,Estoque!L$10,Inventário!$E$10:$E$150,Estoque!$C54)),"ERRO")</f>
        <v/>
      </c>
      <c r="M54" s="64" t="str">
        <f>IFERROR(IF(L54="","",SUMIFS(Inventário!$N$10:$N$150,Inventário!$D$10:$D$150,Estoque!M$10,Inventário!$E$10:$E$150,Estoque!$C54)),"ERRO")</f>
        <v/>
      </c>
      <c r="N54" s="64" t="str">
        <f>IFERROR(IF(M54="","",SUMIFS(Inventário!$N$10:$N$150,Inventário!$D$10:$D$150,Estoque!N$10,Inventário!$E$10:$E$150,Estoque!$C54)),"ERRO")</f>
        <v/>
      </c>
      <c r="O54" s="64" t="str">
        <f>IFERROR(IF(N54="","",SUMIFS(Inventário!$N$10:$N$150,Inventário!$D$10:$D$150,Estoque!O$10,Inventário!$E$10:$E$150,Estoque!$C54)),"ERRO")</f>
        <v/>
      </c>
      <c r="S54" s="61">
        <f>Inventário!$E51</f>
        <v>0</v>
      </c>
    </row>
    <row r="55" spans="1:19" ht="19.5" customHeight="1">
      <c r="A55" s="46"/>
      <c r="B55" s="45">
        <v>43</v>
      </c>
      <c r="C55" s="32" t="str">
        <f>IF('Cadastro de Produtos'!C47="","",VLOOKUP(B55,'Cadastro de Produtos'!$B$5:$C$204,2,0))</f>
        <v/>
      </c>
      <c r="D55" s="60" t="str">
        <f>IFERROR(IF(C55="","",SUMIFS(Inventário!$N$10:$N$150,Inventário!$D$10:$D$150,Estoque!D$10,Inventário!$E$10:$E$150,Estoque!$C55)),"ERRO")</f>
        <v/>
      </c>
      <c r="E55" s="60" t="str">
        <f>IFERROR(IF(D55="","",SUMIFS(Inventário!$N$10:$N$150,Inventário!$D$10:$D$150,Estoque!E$10,Inventário!$E$10:$E$150,Estoque!$C55)),"ERRO")</f>
        <v/>
      </c>
      <c r="F55" s="60" t="str">
        <f>IFERROR(IF(E55="","",SUMIFS(Inventário!$N$10:$N$150,Inventário!$D$10:$D$150,Estoque!F$10,Inventário!$E$10:$E$150,Estoque!$C55)),"ERRO")</f>
        <v/>
      </c>
      <c r="G55" s="60" t="str">
        <f>IFERROR(IF(F55="","",SUMIFS(Inventário!$N$10:$N$150,Inventário!$D$10:$D$150,Estoque!G$10,Inventário!$E$10:$E$150,Estoque!$C55)),"ERRO")</f>
        <v/>
      </c>
      <c r="H55" s="60" t="str">
        <f>IFERROR(IF(G55="","",SUMIFS(Inventário!$N$10:$N$150,Inventário!$D$10:$D$150,Estoque!H$10,Inventário!$E$10:$E$150,Estoque!$C55)),"ERRO")</f>
        <v/>
      </c>
      <c r="I55" s="60" t="str">
        <f>IFERROR(IF(H55="","",SUMIFS(Inventário!$N$10:$N$150,Inventário!$D$10:$D$150,Estoque!I$10,Inventário!$E$10:$E$150,Estoque!$C55)),"ERRO")</f>
        <v/>
      </c>
      <c r="J55" s="60" t="str">
        <f>IFERROR(IF(I55="","",SUMIFS(Inventário!$N$10:$N$150,Inventário!$D$10:$D$150,Estoque!J$10,Inventário!$E$10:$E$150,Estoque!$C55)),"ERRO")</f>
        <v/>
      </c>
      <c r="K55" s="60" t="str">
        <f>IFERROR(IF(J55="","",SUMIFS(Inventário!$N$10:$N$150,Inventário!$D$10:$D$150,Estoque!K$10,Inventário!$E$10:$E$150,Estoque!$C55)),"ERRO")</f>
        <v/>
      </c>
      <c r="L55" s="60" t="str">
        <f>IFERROR(IF(K55="","",SUMIFS(Inventário!$N$10:$N$150,Inventário!$D$10:$D$150,Estoque!L$10,Inventário!$E$10:$E$150,Estoque!$C55)),"ERRO")</f>
        <v/>
      </c>
      <c r="M55" s="60" t="str">
        <f>IFERROR(IF(L55="","",SUMIFS(Inventário!$N$10:$N$150,Inventário!$D$10:$D$150,Estoque!M$10,Inventário!$E$10:$E$150,Estoque!$C55)),"ERRO")</f>
        <v/>
      </c>
      <c r="N55" s="60" t="str">
        <f>IFERROR(IF(M55="","",SUMIFS(Inventário!$N$10:$N$150,Inventário!$D$10:$D$150,Estoque!N$10,Inventário!$E$10:$E$150,Estoque!$C55)),"ERRO")</f>
        <v/>
      </c>
      <c r="O55" s="60" t="str">
        <f>IFERROR(IF(N55="","",SUMIFS(Inventário!$N$10:$N$150,Inventário!$D$10:$D$150,Estoque!O$10,Inventário!$E$10:$E$150,Estoque!$C55)),"ERRO")</f>
        <v/>
      </c>
      <c r="S55" s="61">
        <f>Inventário!$E52</f>
        <v>0</v>
      </c>
    </row>
    <row r="56" spans="1:19" ht="19.5" customHeight="1">
      <c r="A56" s="46"/>
      <c r="B56" s="45">
        <v>44</v>
      </c>
      <c r="C56" s="63" t="str">
        <f>IF('Cadastro de Produtos'!C48="","",VLOOKUP(B56,'Cadastro de Produtos'!$B$5:$C$204,2,0))</f>
        <v/>
      </c>
      <c r="D56" s="64" t="str">
        <f>IFERROR(IF(C56="","",SUMIFS(Inventário!$N$10:$N$150,Inventário!$D$10:$D$150,Estoque!D$10,Inventário!$E$10:$E$150,Estoque!$C56)),"ERRO")</f>
        <v/>
      </c>
      <c r="E56" s="64" t="str">
        <f>IFERROR(IF(D56="","",SUMIFS(Inventário!$N$10:$N$150,Inventário!$D$10:$D$150,Estoque!E$10,Inventário!$E$10:$E$150,Estoque!$C56)),"ERRO")</f>
        <v/>
      </c>
      <c r="F56" s="64" t="str">
        <f>IFERROR(IF(E56="","",SUMIFS(Inventário!$N$10:$N$150,Inventário!$D$10:$D$150,Estoque!F$10,Inventário!$E$10:$E$150,Estoque!$C56)),"ERRO")</f>
        <v/>
      </c>
      <c r="G56" s="64" t="str">
        <f>IFERROR(IF(F56="","",SUMIFS(Inventário!$N$10:$N$150,Inventário!$D$10:$D$150,Estoque!G$10,Inventário!$E$10:$E$150,Estoque!$C56)),"ERRO")</f>
        <v/>
      </c>
      <c r="H56" s="64" t="str">
        <f>IFERROR(IF(G56="","",SUMIFS(Inventário!$N$10:$N$150,Inventário!$D$10:$D$150,Estoque!H$10,Inventário!$E$10:$E$150,Estoque!$C56)),"ERRO")</f>
        <v/>
      </c>
      <c r="I56" s="64" t="str">
        <f>IFERROR(IF(H56="","",SUMIFS(Inventário!$N$10:$N$150,Inventário!$D$10:$D$150,Estoque!I$10,Inventário!$E$10:$E$150,Estoque!$C56)),"ERRO")</f>
        <v/>
      </c>
      <c r="J56" s="64" t="str">
        <f>IFERROR(IF(I56="","",SUMIFS(Inventário!$N$10:$N$150,Inventário!$D$10:$D$150,Estoque!J$10,Inventário!$E$10:$E$150,Estoque!$C56)),"ERRO")</f>
        <v/>
      </c>
      <c r="K56" s="64" t="str">
        <f>IFERROR(IF(J56="","",SUMIFS(Inventário!$N$10:$N$150,Inventário!$D$10:$D$150,Estoque!K$10,Inventário!$E$10:$E$150,Estoque!$C56)),"ERRO")</f>
        <v/>
      </c>
      <c r="L56" s="64" t="str">
        <f>IFERROR(IF(K56="","",SUMIFS(Inventário!$N$10:$N$150,Inventário!$D$10:$D$150,Estoque!L$10,Inventário!$E$10:$E$150,Estoque!$C56)),"ERRO")</f>
        <v/>
      </c>
      <c r="M56" s="64" t="str">
        <f>IFERROR(IF(L56="","",SUMIFS(Inventário!$N$10:$N$150,Inventário!$D$10:$D$150,Estoque!M$10,Inventário!$E$10:$E$150,Estoque!$C56)),"ERRO")</f>
        <v/>
      </c>
      <c r="N56" s="64" t="str">
        <f>IFERROR(IF(M56="","",SUMIFS(Inventário!$N$10:$N$150,Inventário!$D$10:$D$150,Estoque!N$10,Inventário!$E$10:$E$150,Estoque!$C56)),"ERRO")</f>
        <v/>
      </c>
      <c r="O56" s="64" t="str">
        <f>IFERROR(IF(N56="","",SUMIFS(Inventário!$N$10:$N$150,Inventário!$D$10:$D$150,Estoque!O$10,Inventário!$E$10:$E$150,Estoque!$C56)),"ERRO")</f>
        <v/>
      </c>
      <c r="S56" s="61">
        <f>Inventário!$E53</f>
        <v>0</v>
      </c>
    </row>
    <row r="57" spans="1:19" ht="19.5" customHeight="1">
      <c r="A57" s="46"/>
      <c r="B57" s="45">
        <v>45</v>
      </c>
      <c r="C57" s="32" t="str">
        <f>IF('Cadastro de Produtos'!C49="","",VLOOKUP(B57,'Cadastro de Produtos'!$B$5:$C$204,2,0))</f>
        <v/>
      </c>
      <c r="D57" s="60" t="str">
        <f>IFERROR(IF(C57="","",SUMIFS(Inventário!$N$10:$N$150,Inventário!$D$10:$D$150,Estoque!D$10,Inventário!$E$10:$E$150,Estoque!$C57)),"ERRO")</f>
        <v/>
      </c>
      <c r="E57" s="60" t="str">
        <f>IFERROR(IF(D57="","",SUMIFS(Inventário!$N$10:$N$150,Inventário!$D$10:$D$150,Estoque!E$10,Inventário!$E$10:$E$150,Estoque!$C57)),"ERRO")</f>
        <v/>
      </c>
      <c r="F57" s="60" t="str">
        <f>IFERROR(IF(E57="","",SUMIFS(Inventário!$N$10:$N$150,Inventário!$D$10:$D$150,Estoque!F$10,Inventário!$E$10:$E$150,Estoque!$C57)),"ERRO")</f>
        <v/>
      </c>
      <c r="G57" s="60" t="str">
        <f>IFERROR(IF(F57="","",SUMIFS(Inventário!$N$10:$N$150,Inventário!$D$10:$D$150,Estoque!G$10,Inventário!$E$10:$E$150,Estoque!$C57)),"ERRO")</f>
        <v/>
      </c>
      <c r="H57" s="60" t="str">
        <f>IFERROR(IF(G57="","",SUMIFS(Inventário!$N$10:$N$150,Inventário!$D$10:$D$150,Estoque!H$10,Inventário!$E$10:$E$150,Estoque!$C57)),"ERRO")</f>
        <v/>
      </c>
      <c r="I57" s="60" t="str">
        <f>IFERROR(IF(H57="","",SUMIFS(Inventário!$N$10:$N$150,Inventário!$D$10:$D$150,Estoque!I$10,Inventário!$E$10:$E$150,Estoque!$C57)),"ERRO")</f>
        <v/>
      </c>
      <c r="J57" s="60" t="str">
        <f>IFERROR(IF(I57="","",SUMIFS(Inventário!$N$10:$N$150,Inventário!$D$10:$D$150,Estoque!J$10,Inventário!$E$10:$E$150,Estoque!$C57)),"ERRO")</f>
        <v/>
      </c>
      <c r="K57" s="60" t="str">
        <f>IFERROR(IF(J57="","",SUMIFS(Inventário!$N$10:$N$150,Inventário!$D$10:$D$150,Estoque!K$10,Inventário!$E$10:$E$150,Estoque!$C57)),"ERRO")</f>
        <v/>
      </c>
      <c r="L57" s="60" t="str">
        <f>IFERROR(IF(K57="","",SUMIFS(Inventário!$N$10:$N$150,Inventário!$D$10:$D$150,Estoque!L$10,Inventário!$E$10:$E$150,Estoque!$C57)),"ERRO")</f>
        <v/>
      </c>
      <c r="M57" s="60" t="str">
        <f>IFERROR(IF(L57="","",SUMIFS(Inventário!$N$10:$N$150,Inventário!$D$10:$D$150,Estoque!M$10,Inventário!$E$10:$E$150,Estoque!$C57)),"ERRO")</f>
        <v/>
      </c>
      <c r="N57" s="60" t="str">
        <f>IFERROR(IF(M57="","",SUMIFS(Inventário!$N$10:$N$150,Inventário!$D$10:$D$150,Estoque!N$10,Inventário!$E$10:$E$150,Estoque!$C57)),"ERRO")</f>
        <v/>
      </c>
      <c r="O57" s="60" t="str">
        <f>IFERROR(IF(N57="","",SUMIFS(Inventário!$N$10:$N$150,Inventário!$D$10:$D$150,Estoque!O$10,Inventário!$E$10:$E$150,Estoque!$C57)),"ERRO")</f>
        <v/>
      </c>
      <c r="S57" s="61">
        <f>Inventário!$E54</f>
        <v>0</v>
      </c>
    </row>
    <row r="58" spans="1:19" ht="19.5" customHeight="1">
      <c r="A58" s="46"/>
      <c r="B58" s="45">
        <v>46</v>
      </c>
      <c r="C58" s="63" t="str">
        <f>IF('Cadastro de Produtos'!C50="","",VLOOKUP(B58,'Cadastro de Produtos'!$B$5:$C$204,2,0))</f>
        <v/>
      </c>
      <c r="D58" s="64" t="str">
        <f>IFERROR(IF(C58="","",SUMIFS(Inventário!$N$10:$N$150,Inventário!$D$10:$D$150,Estoque!D$10,Inventário!$E$10:$E$150,Estoque!$C58)),"ERRO")</f>
        <v/>
      </c>
      <c r="E58" s="64" t="str">
        <f>IFERROR(IF(D58="","",SUMIFS(Inventário!$N$10:$N$150,Inventário!$D$10:$D$150,Estoque!E$10,Inventário!$E$10:$E$150,Estoque!$C58)),"ERRO")</f>
        <v/>
      </c>
      <c r="F58" s="64" t="str">
        <f>IFERROR(IF(E58="","",SUMIFS(Inventário!$N$10:$N$150,Inventário!$D$10:$D$150,Estoque!F$10,Inventário!$E$10:$E$150,Estoque!$C58)),"ERRO")</f>
        <v/>
      </c>
      <c r="G58" s="64" t="str">
        <f>IFERROR(IF(F58="","",SUMIFS(Inventário!$N$10:$N$150,Inventário!$D$10:$D$150,Estoque!G$10,Inventário!$E$10:$E$150,Estoque!$C58)),"ERRO")</f>
        <v/>
      </c>
      <c r="H58" s="64" t="str">
        <f>IFERROR(IF(G58="","",SUMIFS(Inventário!$N$10:$N$150,Inventário!$D$10:$D$150,Estoque!H$10,Inventário!$E$10:$E$150,Estoque!$C58)),"ERRO")</f>
        <v/>
      </c>
      <c r="I58" s="64" t="str">
        <f>IFERROR(IF(H58="","",SUMIFS(Inventário!$N$10:$N$150,Inventário!$D$10:$D$150,Estoque!I$10,Inventário!$E$10:$E$150,Estoque!$C58)),"ERRO")</f>
        <v/>
      </c>
      <c r="J58" s="64" t="str">
        <f>IFERROR(IF(I58="","",SUMIFS(Inventário!$N$10:$N$150,Inventário!$D$10:$D$150,Estoque!J$10,Inventário!$E$10:$E$150,Estoque!$C58)),"ERRO")</f>
        <v/>
      </c>
      <c r="K58" s="64" t="str">
        <f>IFERROR(IF(J58="","",SUMIFS(Inventário!$N$10:$N$150,Inventário!$D$10:$D$150,Estoque!K$10,Inventário!$E$10:$E$150,Estoque!$C58)),"ERRO")</f>
        <v/>
      </c>
      <c r="L58" s="64" t="str">
        <f>IFERROR(IF(K58="","",SUMIFS(Inventário!$N$10:$N$150,Inventário!$D$10:$D$150,Estoque!L$10,Inventário!$E$10:$E$150,Estoque!$C58)),"ERRO")</f>
        <v/>
      </c>
      <c r="M58" s="64" t="str">
        <f>IFERROR(IF(L58="","",SUMIFS(Inventário!$N$10:$N$150,Inventário!$D$10:$D$150,Estoque!M$10,Inventário!$E$10:$E$150,Estoque!$C58)),"ERRO")</f>
        <v/>
      </c>
      <c r="N58" s="64" t="str">
        <f>IFERROR(IF(M58="","",SUMIFS(Inventário!$N$10:$N$150,Inventário!$D$10:$D$150,Estoque!N$10,Inventário!$E$10:$E$150,Estoque!$C58)),"ERRO")</f>
        <v/>
      </c>
      <c r="O58" s="64" t="str">
        <f>IFERROR(IF(N58="","",SUMIFS(Inventário!$N$10:$N$150,Inventário!$D$10:$D$150,Estoque!O$10,Inventário!$E$10:$E$150,Estoque!$C58)),"ERRO")</f>
        <v/>
      </c>
      <c r="S58" s="61">
        <f>Inventário!$E55</f>
        <v>0</v>
      </c>
    </row>
    <row r="59" spans="1:19" ht="19.5" customHeight="1">
      <c r="A59" s="46"/>
      <c r="B59" s="45">
        <v>47</v>
      </c>
      <c r="C59" s="32" t="str">
        <f>IF('Cadastro de Produtos'!C51="","",VLOOKUP(B59,'Cadastro de Produtos'!$B$5:$C$204,2,0))</f>
        <v/>
      </c>
      <c r="D59" s="60" t="str">
        <f>IFERROR(IF(C59="","",SUMIFS(Inventário!$N$10:$N$150,Inventário!$D$10:$D$150,Estoque!D$10,Inventário!$E$10:$E$150,Estoque!$C59)),"ERRO")</f>
        <v/>
      </c>
      <c r="E59" s="60" t="str">
        <f>IFERROR(IF(D59="","",SUMIFS(Inventário!$N$10:$N$150,Inventário!$D$10:$D$150,Estoque!E$10,Inventário!$E$10:$E$150,Estoque!$C59)),"ERRO")</f>
        <v/>
      </c>
      <c r="F59" s="60" t="str">
        <f>IFERROR(IF(E59="","",SUMIFS(Inventário!$N$10:$N$150,Inventário!$D$10:$D$150,Estoque!F$10,Inventário!$E$10:$E$150,Estoque!$C59)),"ERRO")</f>
        <v/>
      </c>
      <c r="G59" s="60" t="str">
        <f>IFERROR(IF(F59="","",SUMIFS(Inventário!$N$10:$N$150,Inventário!$D$10:$D$150,Estoque!G$10,Inventário!$E$10:$E$150,Estoque!$C59)),"ERRO")</f>
        <v/>
      </c>
      <c r="H59" s="60" t="str">
        <f>IFERROR(IF(G59="","",SUMIFS(Inventário!$N$10:$N$150,Inventário!$D$10:$D$150,Estoque!H$10,Inventário!$E$10:$E$150,Estoque!$C59)),"ERRO")</f>
        <v/>
      </c>
      <c r="I59" s="60" t="str">
        <f>IFERROR(IF(H59="","",SUMIFS(Inventário!$N$10:$N$150,Inventário!$D$10:$D$150,Estoque!I$10,Inventário!$E$10:$E$150,Estoque!$C59)),"ERRO")</f>
        <v/>
      </c>
      <c r="J59" s="60" t="str">
        <f>IFERROR(IF(I59="","",SUMIFS(Inventário!$N$10:$N$150,Inventário!$D$10:$D$150,Estoque!J$10,Inventário!$E$10:$E$150,Estoque!$C59)),"ERRO")</f>
        <v/>
      </c>
      <c r="K59" s="60" t="str">
        <f>IFERROR(IF(J59="","",SUMIFS(Inventário!$N$10:$N$150,Inventário!$D$10:$D$150,Estoque!K$10,Inventário!$E$10:$E$150,Estoque!$C59)),"ERRO")</f>
        <v/>
      </c>
      <c r="L59" s="60" t="str">
        <f>IFERROR(IF(K59="","",SUMIFS(Inventário!$N$10:$N$150,Inventário!$D$10:$D$150,Estoque!L$10,Inventário!$E$10:$E$150,Estoque!$C59)),"ERRO")</f>
        <v/>
      </c>
      <c r="M59" s="60" t="str">
        <f>IFERROR(IF(L59="","",SUMIFS(Inventário!$N$10:$N$150,Inventário!$D$10:$D$150,Estoque!M$10,Inventário!$E$10:$E$150,Estoque!$C59)),"ERRO")</f>
        <v/>
      </c>
      <c r="N59" s="60" t="str">
        <f>IFERROR(IF(M59="","",SUMIFS(Inventário!$N$10:$N$150,Inventário!$D$10:$D$150,Estoque!N$10,Inventário!$E$10:$E$150,Estoque!$C59)),"ERRO")</f>
        <v/>
      </c>
      <c r="O59" s="60" t="str">
        <f>IFERROR(IF(N59="","",SUMIFS(Inventário!$N$10:$N$150,Inventário!$D$10:$D$150,Estoque!O$10,Inventário!$E$10:$E$150,Estoque!$C59)),"ERRO")</f>
        <v/>
      </c>
      <c r="S59" s="61">
        <f>Inventário!$E56</f>
        <v>0</v>
      </c>
    </row>
    <row r="60" spans="1:19" ht="19.5" customHeight="1">
      <c r="A60" s="46"/>
      <c r="B60" s="45">
        <v>48</v>
      </c>
      <c r="C60" s="63" t="str">
        <f>IF('Cadastro de Produtos'!C52="","",VLOOKUP(B60,'Cadastro de Produtos'!$B$5:$C$204,2,0))</f>
        <v/>
      </c>
      <c r="D60" s="64" t="str">
        <f>IFERROR(IF(C60="","",SUMIFS(Inventário!$N$10:$N$150,Inventário!$D$10:$D$150,Estoque!D$10,Inventário!$E$10:$E$150,Estoque!$C60)),"ERRO")</f>
        <v/>
      </c>
      <c r="E60" s="64" t="str">
        <f>IFERROR(IF(D60="","",SUMIFS(Inventário!$N$10:$N$150,Inventário!$D$10:$D$150,Estoque!E$10,Inventário!$E$10:$E$150,Estoque!$C60)),"ERRO")</f>
        <v/>
      </c>
      <c r="F60" s="64" t="str">
        <f>IFERROR(IF(E60="","",SUMIFS(Inventário!$N$10:$N$150,Inventário!$D$10:$D$150,Estoque!F$10,Inventário!$E$10:$E$150,Estoque!$C60)),"ERRO")</f>
        <v/>
      </c>
      <c r="G60" s="64" t="str">
        <f>IFERROR(IF(F60="","",SUMIFS(Inventário!$N$10:$N$150,Inventário!$D$10:$D$150,Estoque!G$10,Inventário!$E$10:$E$150,Estoque!$C60)),"ERRO")</f>
        <v/>
      </c>
      <c r="H60" s="64" t="str">
        <f>IFERROR(IF(G60="","",SUMIFS(Inventário!$N$10:$N$150,Inventário!$D$10:$D$150,Estoque!H$10,Inventário!$E$10:$E$150,Estoque!$C60)),"ERRO")</f>
        <v/>
      </c>
      <c r="I60" s="64" t="str">
        <f>IFERROR(IF(H60="","",SUMIFS(Inventário!$N$10:$N$150,Inventário!$D$10:$D$150,Estoque!I$10,Inventário!$E$10:$E$150,Estoque!$C60)),"ERRO")</f>
        <v/>
      </c>
      <c r="J60" s="64" t="str">
        <f>IFERROR(IF(I60="","",SUMIFS(Inventário!$N$10:$N$150,Inventário!$D$10:$D$150,Estoque!J$10,Inventário!$E$10:$E$150,Estoque!$C60)),"ERRO")</f>
        <v/>
      </c>
      <c r="K60" s="64" t="str">
        <f>IFERROR(IF(J60="","",SUMIFS(Inventário!$N$10:$N$150,Inventário!$D$10:$D$150,Estoque!K$10,Inventário!$E$10:$E$150,Estoque!$C60)),"ERRO")</f>
        <v/>
      </c>
      <c r="L60" s="64" t="str">
        <f>IFERROR(IF(K60="","",SUMIFS(Inventário!$N$10:$N$150,Inventário!$D$10:$D$150,Estoque!L$10,Inventário!$E$10:$E$150,Estoque!$C60)),"ERRO")</f>
        <v/>
      </c>
      <c r="M60" s="64" t="str">
        <f>IFERROR(IF(L60="","",SUMIFS(Inventário!$N$10:$N$150,Inventário!$D$10:$D$150,Estoque!M$10,Inventário!$E$10:$E$150,Estoque!$C60)),"ERRO")</f>
        <v/>
      </c>
      <c r="N60" s="64" t="str">
        <f>IFERROR(IF(M60="","",SUMIFS(Inventário!$N$10:$N$150,Inventário!$D$10:$D$150,Estoque!N$10,Inventário!$E$10:$E$150,Estoque!$C60)),"ERRO")</f>
        <v/>
      </c>
      <c r="O60" s="64" t="str">
        <f>IFERROR(IF(N60="","",SUMIFS(Inventário!$N$10:$N$150,Inventário!$D$10:$D$150,Estoque!O$10,Inventário!$E$10:$E$150,Estoque!$C60)),"ERRO")</f>
        <v/>
      </c>
      <c r="S60" s="61">
        <f>Inventário!$E57</f>
        <v>0</v>
      </c>
    </row>
    <row r="61" spans="1:19" ht="19.5" customHeight="1">
      <c r="A61" s="46"/>
      <c r="B61" s="45">
        <v>49</v>
      </c>
      <c r="C61" s="32" t="str">
        <f>IF('Cadastro de Produtos'!C53="","",VLOOKUP(B61,'Cadastro de Produtos'!$B$5:$C$204,2,0))</f>
        <v/>
      </c>
      <c r="D61" s="60" t="str">
        <f>IFERROR(IF(C61="","",SUMIFS(Inventário!$N$10:$N$150,Inventário!$D$10:$D$150,Estoque!D$10,Inventário!$E$10:$E$150,Estoque!$C61)),"ERRO")</f>
        <v/>
      </c>
      <c r="E61" s="60" t="str">
        <f>IFERROR(IF(D61="","",SUMIFS(Inventário!$N$10:$N$150,Inventário!$D$10:$D$150,Estoque!E$10,Inventário!$E$10:$E$150,Estoque!$C61)),"ERRO")</f>
        <v/>
      </c>
      <c r="F61" s="60" t="str">
        <f>IFERROR(IF(E61="","",SUMIFS(Inventário!$N$10:$N$150,Inventário!$D$10:$D$150,Estoque!F$10,Inventário!$E$10:$E$150,Estoque!$C61)),"ERRO")</f>
        <v/>
      </c>
      <c r="G61" s="60" t="str">
        <f>IFERROR(IF(F61="","",SUMIFS(Inventário!$N$10:$N$150,Inventário!$D$10:$D$150,Estoque!G$10,Inventário!$E$10:$E$150,Estoque!$C61)),"ERRO")</f>
        <v/>
      </c>
      <c r="H61" s="60" t="str">
        <f>IFERROR(IF(G61="","",SUMIFS(Inventário!$N$10:$N$150,Inventário!$D$10:$D$150,Estoque!H$10,Inventário!$E$10:$E$150,Estoque!$C61)),"ERRO")</f>
        <v/>
      </c>
      <c r="I61" s="60" t="str">
        <f>IFERROR(IF(H61="","",SUMIFS(Inventário!$N$10:$N$150,Inventário!$D$10:$D$150,Estoque!I$10,Inventário!$E$10:$E$150,Estoque!$C61)),"ERRO")</f>
        <v/>
      </c>
      <c r="J61" s="60" t="str">
        <f>IFERROR(IF(I61="","",SUMIFS(Inventário!$N$10:$N$150,Inventário!$D$10:$D$150,Estoque!J$10,Inventário!$E$10:$E$150,Estoque!$C61)),"ERRO")</f>
        <v/>
      </c>
      <c r="K61" s="60" t="str">
        <f>IFERROR(IF(J61="","",SUMIFS(Inventário!$N$10:$N$150,Inventário!$D$10:$D$150,Estoque!K$10,Inventário!$E$10:$E$150,Estoque!$C61)),"ERRO")</f>
        <v/>
      </c>
      <c r="L61" s="60" t="str">
        <f>IFERROR(IF(K61="","",SUMIFS(Inventário!$N$10:$N$150,Inventário!$D$10:$D$150,Estoque!L$10,Inventário!$E$10:$E$150,Estoque!$C61)),"ERRO")</f>
        <v/>
      </c>
      <c r="M61" s="60" t="str">
        <f>IFERROR(IF(L61="","",SUMIFS(Inventário!$N$10:$N$150,Inventário!$D$10:$D$150,Estoque!M$10,Inventário!$E$10:$E$150,Estoque!$C61)),"ERRO")</f>
        <v/>
      </c>
      <c r="N61" s="60" t="str">
        <f>IFERROR(IF(M61="","",SUMIFS(Inventário!$N$10:$N$150,Inventário!$D$10:$D$150,Estoque!N$10,Inventário!$E$10:$E$150,Estoque!$C61)),"ERRO")</f>
        <v/>
      </c>
      <c r="O61" s="60" t="str">
        <f>IFERROR(IF(N61="","",SUMIFS(Inventário!$N$10:$N$150,Inventário!$D$10:$D$150,Estoque!O$10,Inventário!$E$10:$E$150,Estoque!$C61)),"ERRO")</f>
        <v/>
      </c>
      <c r="S61" s="61">
        <f>Inventário!$E58</f>
        <v>0</v>
      </c>
    </row>
    <row r="62" spans="1:19" ht="19.5" customHeight="1">
      <c r="A62" s="46"/>
      <c r="B62" s="45">
        <v>50</v>
      </c>
      <c r="C62" s="63" t="str">
        <f>IF('Cadastro de Produtos'!C54="","",VLOOKUP(B62,'Cadastro de Produtos'!$B$5:$C$204,2,0))</f>
        <v/>
      </c>
      <c r="D62" s="64" t="str">
        <f>IFERROR(IF(C62="","",SUMIFS(Inventário!$N$10:$N$150,Inventário!$D$10:$D$150,Estoque!D$10,Inventário!$E$10:$E$150,Estoque!$C62)),"ERRO")</f>
        <v/>
      </c>
      <c r="E62" s="64" t="str">
        <f>IFERROR(IF(D62="","",SUMIFS(Inventário!$N$10:$N$150,Inventário!$D$10:$D$150,Estoque!E$10,Inventário!$E$10:$E$150,Estoque!$C62)),"ERRO")</f>
        <v/>
      </c>
      <c r="F62" s="64" t="str">
        <f>IFERROR(IF(E62="","",SUMIFS(Inventário!$N$10:$N$150,Inventário!$D$10:$D$150,Estoque!F$10,Inventário!$E$10:$E$150,Estoque!$C62)),"ERRO")</f>
        <v/>
      </c>
      <c r="G62" s="64" t="str">
        <f>IFERROR(IF(F62="","",SUMIFS(Inventário!$N$10:$N$150,Inventário!$D$10:$D$150,Estoque!G$10,Inventário!$E$10:$E$150,Estoque!$C62)),"ERRO")</f>
        <v/>
      </c>
      <c r="H62" s="64" t="str">
        <f>IFERROR(IF(G62="","",SUMIFS(Inventário!$N$10:$N$150,Inventário!$D$10:$D$150,Estoque!H$10,Inventário!$E$10:$E$150,Estoque!$C62)),"ERRO")</f>
        <v/>
      </c>
      <c r="I62" s="64" t="str">
        <f>IFERROR(IF(H62="","",SUMIFS(Inventário!$N$10:$N$150,Inventário!$D$10:$D$150,Estoque!I$10,Inventário!$E$10:$E$150,Estoque!$C62)),"ERRO")</f>
        <v/>
      </c>
      <c r="J62" s="64" t="str">
        <f>IFERROR(IF(I62="","",SUMIFS(Inventário!$N$10:$N$150,Inventário!$D$10:$D$150,Estoque!J$10,Inventário!$E$10:$E$150,Estoque!$C62)),"ERRO")</f>
        <v/>
      </c>
      <c r="K62" s="64" t="str">
        <f>IFERROR(IF(J62="","",SUMIFS(Inventário!$N$10:$N$150,Inventário!$D$10:$D$150,Estoque!K$10,Inventário!$E$10:$E$150,Estoque!$C62)),"ERRO")</f>
        <v/>
      </c>
      <c r="L62" s="64" t="str">
        <f>IFERROR(IF(K62="","",SUMIFS(Inventário!$N$10:$N$150,Inventário!$D$10:$D$150,Estoque!L$10,Inventário!$E$10:$E$150,Estoque!$C62)),"ERRO")</f>
        <v/>
      </c>
      <c r="M62" s="64" t="str">
        <f>IFERROR(IF(L62="","",SUMIFS(Inventário!$N$10:$N$150,Inventário!$D$10:$D$150,Estoque!M$10,Inventário!$E$10:$E$150,Estoque!$C62)),"ERRO")</f>
        <v/>
      </c>
      <c r="N62" s="64" t="str">
        <f>IFERROR(IF(M62="","",SUMIFS(Inventário!$N$10:$N$150,Inventário!$D$10:$D$150,Estoque!N$10,Inventário!$E$10:$E$150,Estoque!$C62)),"ERRO")</f>
        <v/>
      </c>
      <c r="O62" s="64" t="str">
        <f>IFERROR(IF(N62="","",SUMIFS(Inventário!$N$10:$N$150,Inventário!$D$10:$D$150,Estoque!O$10,Inventário!$E$10:$E$150,Estoque!$C62)),"ERRO")</f>
        <v/>
      </c>
      <c r="S62" s="61">
        <f>Inventário!$E59</f>
        <v>0</v>
      </c>
    </row>
    <row r="63" spans="1:19" ht="19.5" customHeight="1">
      <c r="A63" s="46"/>
      <c r="B63" s="45">
        <v>51</v>
      </c>
      <c r="C63" s="32" t="str">
        <f>IF('Cadastro de Produtos'!C55="","",VLOOKUP(B63,'Cadastro de Produtos'!$B$5:$C$204,2,0))</f>
        <v/>
      </c>
      <c r="D63" s="60" t="str">
        <f>IFERROR(IF(C63="","",SUMIFS(Inventário!$N$10:$N$150,Inventário!$D$10:$D$150,Estoque!D$10,Inventário!$E$10:$E$150,Estoque!$C63)),"ERRO")</f>
        <v/>
      </c>
      <c r="E63" s="60" t="str">
        <f>IFERROR(IF(D63="","",SUMIFS(Inventário!$N$10:$N$150,Inventário!$D$10:$D$150,Estoque!E$10,Inventário!$E$10:$E$150,Estoque!$C63)),"ERRO")</f>
        <v/>
      </c>
      <c r="F63" s="60" t="str">
        <f>IFERROR(IF(E63="","",SUMIFS(Inventário!$N$10:$N$150,Inventário!$D$10:$D$150,Estoque!F$10,Inventário!$E$10:$E$150,Estoque!$C63)),"ERRO")</f>
        <v/>
      </c>
      <c r="G63" s="60" t="str">
        <f>IFERROR(IF(F63="","",SUMIFS(Inventário!$N$10:$N$150,Inventário!$D$10:$D$150,Estoque!G$10,Inventário!$E$10:$E$150,Estoque!$C63)),"ERRO")</f>
        <v/>
      </c>
      <c r="H63" s="60" t="str">
        <f>IFERROR(IF(G63="","",SUMIFS(Inventário!$N$10:$N$150,Inventário!$D$10:$D$150,Estoque!H$10,Inventário!$E$10:$E$150,Estoque!$C63)),"ERRO")</f>
        <v/>
      </c>
      <c r="I63" s="60" t="str">
        <f>IFERROR(IF(H63="","",SUMIFS(Inventário!$N$10:$N$150,Inventário!$D$10:$D$150,Estoque!I$10,Inventário!$E$10:$E$150,Estoque!$C63)),"ERRO")</f>
        <v/>
      </c>
      <c r="J63" s="60" t="str">
        <f>IFERROR(IF(I63="","",SUMIFS(Inventário!$N$10:$N$150,Inventário!$D$10:$D$150,Estoque!J$10,Inventário!$E$10:$E$150,Estoque!$C63)),"ERRO")</f>
        <v/>
      </c>
      <c r="K63" s="60" t="str">
        <f>IFERROR(IF(J63="","",SUMIFS(Inventário!$N$10:$N$150,Inventário!$D$10:$D$150,Estoque!K$10,Inventário!$E$10:$E$150,Estoque!$C63)),"ERRO")</f>
        <v/>
      </c>
      <c r="L63" s="60" t="str">
        <f>IFERROR(IF(K63="","",SUMIFS(Inventário!$N$10:$N$150,Inventário!$D$10:$D$150,Estoque!L$10,Inventário!$E$10:$E$150,Estoque!$C63)),"ERRO")</f>
        <v/>
      </c>
      <c r="M63" s="60" t="str">
        <f>IFERROR(IF(L63="","",SUMIFS(Inventário!$N$10:$N$150,Inventário!$D$10:$D$150,Estoque!M$10,Inventário!$E$10:$E$150,Estoque!$C63)),"ERRO")</f>
        <v/>
      </c>
      <c r="N63" s="60" t="str">
        <f>IFERROR(IF(M63="","",SUMIFS(Inventário!$N$10:$N$150,Inventário!$D$10:$D$150,Estoque!N$10,Inventário!$E$10:$E$150,Estoque!$C63)),"ERRO")</f>
        <v/>
      </c>
      <c r="O63" s="60" t="str">
        <f>IFERROR(IF(N63="","",SUMIFS(Inventário!$N$10:$N$150,Inventário!$D$10:$D$150,Estoque!O$10,Inventário!$E$10:$E$150,Estoque!$C63)),"ERRO")</f>
        <v/>
      </c>
      <c r="S63" s="61">
        <f>Inventário!$E60</f>
        <v>0</v>
      </c>
    </row>
    <row r="64" spans="1:19" ht="19.5" customHeight="1">
      <c r="A64" s="46"/>
      <c r="B64" s="45">
        <v>52</v>
      </c>
      <c r="C64" s="63" t="str">
        <f>IF('Cadastro de Produtos'!C56="","",VLOOKUP(B64,'Cadastro de Produtos'!$B$5:$C$204,2,0))</f>
        <v/>
      </c>
      <c r="D64" s="64" t="str">
        <f>IFERROR(IF(C64="","",SUMIFS(Inventário!$N$10:$N$150,Inventário!$D$10:$D$150,Estoque!D$10,Inventário!$E$10:$E$150,Estoque!$C64)),"ERRO")</f>
        <v/>
      </c>
      <c r="E64" s="64" t="str">
        <f>IFERROR(IF(D64="","",SUMIFS(Inventário!$N$10:$N$150,Inventário!$D$10:$D$150,Estoque!E$10,Inventário!$E$10:$E$150,Estoque!$C64)),"ERRO")</f>
        <v/>
      </c>
      <c r="F64" s="64" t="str">
        <f>IFERROR(IF(E64="","",SUMIFS(Inventário!$N$10:$N$150,Inventário!$D$10:$D$150,Estoque!F$10,Inventário!$E$10:$E$150,Estoque!$C64)),"ERRO")</f>
        <v/>
      </c>
      <c r="G64" s="64" t="str">
        <f>IFERROR(IF(F64="","",SUMIFS(Inventário!$N$10:$N$150,Inventário!$D$10:$D$150,Estoque!G$10,Inventário!$E$10:$E$150,Estoque!$C64)),"ERRO")</f>
        <v/>
      </c>
      <c r="H64" s="64" t="str">
        <f>IFERROR(IF(G64="","",SUMIFS(Inventário!$N$10:$N$150,Inventário!$D$10:$D$150,Estoque!H$10,Inventário!$E$10:$E$150,Estoque!$C64)),"ERRO")</f>
        <v/>
      </c>
      <c r="I64" s="64" t="str">
        <f>IFERROR(IF(H64="","",SUMIFS(Inventário!$N$10:$N$150,Inventário!$D$10:$D$150,Estoque!I$10,Inventário!$E$10:$E$150,Estoque!$C64)),"ERRO")</f>
        <v/>
      </c>
      <c r="J64" s="64" t="str">
        <f>IFERROR(IF(I64="","",SUMIFS(Inventário!$N$10:$N$150,Inventário!$D$10:$D$150,Estoque!J$10,Inventário!$E$10:$E$150,Estoque!$C64)),"ERRO")</f>
        <v/>
      </c>
      <c r="K64" s="64" t="str">
        <f>IFERROR(IF(J64="","",SUMIFS(Inventário!$N$10:$N$150,Inventário!$D$10:$D$150,Estoque!K$10,Inventário!$E$10:$E$150,Estoque!$C64)),"ERRO")</f>
        <v/>
      </c>
      <c r="L64" s="64" t="str">
        <f>IFERROR(IF(K64="","",SUMIFS(Inventário!$N$10:$N$150,Inventário!$D$10:$D$150,Estoque!L$10,Inventário!$E$10:$E$150,Estoque!$C64)),"ERRO")</f>
        <v/>
      </c>
      <c r="M64" s="64" t="str">
        <f>IFERROR(IF(L64="","",SUMIFS(Inventário!$N$10:$N$150,Inventário!$D$10:$D$150,Estoque!M$10,Inventário!$E$10:$E$150,Estoque!$C64)),"ERRO")</f>
        <v/>
      </c>
      <c r="N64" s="64" t="str">
        <f>IFERROR(IF(M64="","",SUMIFS(Inventário!$N$10:$N$150,Inventário!$D$10:$D$150,Estoque!N$10,Inventário!$E$10:$E$150,Estoque!$C64)),"ERRO")</f>
        <v/>
      </c>
      <c r="O64" s="64" t="str">
        <f>IFERROR(IF(N64="","",SUMIFS(Inventário!$N$10:$N$150,Inventário!$D$10:$D$150,Estoque!O$10,Inventário!$E$10:$E$150,Estoque!$C64)),"ERRO")</f>
        <v/>
      </c>
      <c r="S64" s="61">
        <f>Inventário!$E61</f>
        <v>0</v>
      </c>
    </row>
    <row r="65" spans="1:19" ht="19.5" customHeight="1">
      <c r="A65" s="46"/>
      <c r="B65" s="45">
        <v>53</v>
      </c>
      <c r="C65" s="32" t="str">
        <f>IF('Cadastro de Produtos'!C57="","",VLOOKUP(B65,'Cadastro de Produtos'!$B$5:$C$204,2,0))</f>
        <v/>
      </c>
      <c r="D65" s="60" t="str">
        <f>IFERROR(IF(C65="","",SUMIFS(Inventário!$N$10:$N$150,Inventário!$D$10:$D$150,Estoque!D$10,Inventário!$E$10:$E$150,Estoque!$C65)),"ERRO")</f>
        <v/>
      </c>
      <c r="E65" s="60" t="str">
        <f>IFERROR(IF(D65="","",SUMIFS(Inventário!$N$10:$N$150,Inventário!$D$10:$D$150,Estoque!E$10,Inventário!$E$10:$E$150,Estoque!$C65)),"ERRO")</f>
        <v/>
      </c>
      <c r="F65" s="60" t="str">
        <f>IFERROR(IF(E65="","",SUMIFS(Inventário!$N$10:$N$150,Inventário!$D$10:$D$150,Estoque!F$10,Inventário!$E$10:$E$150,Estoque!$C65)),"ERRO")</f>
        <v/>
      </c>
      <c r="G65" s="60" t="str">
        <f>IFERROR(IF(F65="","",SUMIFS(Inventário!$N$10:$N$150,Inventário!$D$10:$D$150,Estoque!G$10,Inventário!$E$10:$E$150,Estoque!$C65)),"ERRO")</f>
        <v/>
      </c>
      <c r="H65" s="60" t="str">
        <f>IFERROR(IF(G65="","",SUMIFS(Inventário!$N$10:$N$150,Inventário!$D$10:$D$150,Estoque!H$10,Inventário!$E$10:$E$150,Estoque!$C65)),"ERRO")</f>
        <v/>
      </c>
      <c r="I65" s="60" t="str">
        <f>IFERROR(IF(H65="","",SUMIFS(Inventário!$N$10:$N$150,Inventário!$D$10:$D$150,Estoque!I$10,Inventário!$E$10:$E$150,Estoque!$C65)),"ERRO")</f>
        <v/>
      </c>
      <c r="J65" s="60" t="str">
        <f>IFERROR(IF(I65="","",SUMIFS(Inventário!$N$10:$N$150,Inventário!$D$10:$D$150,Estoque!J$10,Inventário!$E$10:$E$150,Estoque!$C65)),"ERRO")</f>
        <v/>
      </c>
      <c r="K65" s="60" t="str">
        <f>IFERROR(IF(J65="","",SUMIFS(Inventário!$N$10:$N$150,Inventário!$D$10:$D$150,Estoque!K$10,Inventário!$E$10:$E$150,Estoque!$C65)),"ERRO")</f>
        <v/>
      </c>
      <c r="L65" s="60" t="str">
        <f>IFERROR(IF(K65="","",SUMIFS(Inventário!$N$10:$N$150,Inventário!$D$10:$D$150,Estoque!L$10,Inventário!$E$10:$E$150,Estoque!$C65)),"ERRO")</f>
        <v/>
      </c>
      <c r="M65" s="60" t="str">
        <f>IFERROR(IF(L65="","",SUMIFS(Inventário!$N$10:$N$150,Inventário!$D$10:$D$150,Estoque!M$10,Inventário!$E$10:$E$150,Estoque!$C65)),"ERRO")</f>
        <v/>
      </c>
      <c r="N65" s="60" t="str">
        <f>IFERROR(IF(M65="","",SUMIFS(Inventário!$N$10:$N$150,Inventário!$D$10:$D$150,Estoque!N$10,Inventário!$E$10:$E$150,Estoque!$C65)),"ERRO")</f>
        <v/>
      </c>
      <c r="O65" s="60" t="str">
        <f>IFERROR(IF(N65="","",SUMIFS(Inventário!$N$10:$N$150,Inventário!$D$10:$D$150,Estoque!O$10,Inventário!$E$10:$E$150,Estoque!$C65)),"ERRO")</f>
        <v/>
      </c>
      <c r="S65" s="61">
        <f>Inventário!$E62</f>
        <v>0</v>
      </c>
    </row>
    <row r="66" spans="1:19" ht="19.5" customHeight="1">
      <c r="A66" s="46"/>
      <c r="B66" s="45">
        <v>54</v>
      </c>
      <c r="C66" s="63" t="str">
        <f>IF('Cadastro de Produtos'!C58="","",VLOOKUP(B66,'Cadastro de Produtos'!$B$5:$C$204,2,0))</f>
        <v/>
      </c>
      <c r="D66" s="64" t="str">
        <f>IFERROR(IF(C66="","",SUMIFS(Inventário!$N$10:$N$150,Inventário!$D$10:$D$150,Estoque!D$10,Inventário!$E$10:$E$150,Estoque!$C66)),"ERRO")</f>
        <v/>
      </c>
      <c r="E66" s="64" t="str">
        <f>IFERROR(IF(D66="","",SUMIFS(Inventário!$N$10:$N$150,Inventário!$D$10:$D$150,Estoque!E$10,Inventário!$E$10:$E$150,Estoque!$C66)),"ERRO")</f>
        <v/>
      </c>
      <c r="F66" s="64" t="str">
        <f>IFERROR(IF(E66="","",SUMIFS(Inventário!$N$10:$N$150,Inventário!$D$10:$D$150,Estoque!F$10,Inventário!$E$10:$E$150,Estoque!$C66)),"ERRO")</f>
        <v/>
      </c>
      <c r="G66" s="64" t="str">
        <f>IFERROR(IF(F66="","",SUMIFS(Inventário!$N$10:$N$150,Inventário!$D$10:$D$150,Estoque!G$10,Inventário!$E$10:$E$150,Estoque!$C66)),"ERRO")</f>
        <v/>
      </c>
      <c r="H66" s="64" t="str">
        <f>IFERROR(IF(G66="","",SUMIFS(Inventário!$N$10:$N$150,Inventário!$D$10:$D$150,Estoque!H$10,Inventário!$E$10:$E$150,Estoque!$C66)),"ERRO")</f>
        <v/>
      </c>
      <c r="I66" s="64" t="str">
        <f>IFERROR(IF(H66="","",SUMIFS(Inventário!$N$10:$N$150,Inventário!$D$10:$D$150,Estoque!I$10,Inventário!$E$10:$E$150,Estoque!$C66)),"ERRO")</f>
        <v/>
      </c>
      <c r="J66" s="64" t="str">
        <f>IFERROR(IF(I66="","",SUMIFS(Inventário!$N$10:$N$150,Inventário!$D$10:$D$150,Estoque!J$10,Inventário!$E$10:$E$150,Estoque!$C66)),"ERRO")</f>
        <v/>
      </c>
      <c r="K66" s="64" t="str">
        <f>IFERROR(IF(J66="","",SUMIFS(Inventário!$N$10:$N$150,Inventário!$D$10:$D$150,Estoque!K$10,Inventário!$E$10:$E$150,Estoque!$C66)),"ERRO")</f>
        <v/>
      </c>
      <c r="L66" s="64" t="str">
        <f>IFERROR(IF(K66="","",SUMIFS(Inventário!$N$10:$N$150,Inventário!$D$10:$D$150,Estoque!L$10,Inventário!$E$10:$E$150,Estoque!$C66)),"ERRO")</f>
        <v/>
      </c>
      <c r="M66" s="64" t="str">
        <f>IFERROR(IF(L66="","",SUMIFS(Inventário!$N$10:$N$150,Inventário!$D$10:$D$150,Estoque!M$10,Inventário!$E$10:$E$150,Estoque!$C66)),"ERRO")</f>
        <v/>
      </c>
      <c r="N66" s="64" t="str">
        <f>IFERROR(IF(M66="","",SUMIFS(Inventário!$N$10:$N$150,Inventário!$D$10:$D$150,Estoque!N$10,Inventário!$E$10:$E$150,Estoque!$C66)),"ERRO")</f>
        <v/>
      </c>
      <c r="O66" s="64" t="str">
        <f>IFERROR(IF(N66="","",SUMIFS(Inventário!$N$10:$N$150,Inventário!$D$10:$D$150,Estoque!O$10,Inventário!$E$10:$E$150,Estoque!$C66)),"ERRO")</f>
        <v/>
      </c>
      <c r="S66" s="61">
        <f>Inventário!$E63</f>
        <v>0</v>
      </c>
    </row>
    <row r="67" spans="1:19" ht="19.5" customHeight="1">
      <c r="A67" s="46"/>
      <c r="B67" s="45">
        <v>55</v>
      </c>
      <c r="C67" s="32" t="str">
        <f>IF('Cadastro de Produtos'!C59="","",VLOOKUP(B67,'Cadastro de Produtos'!$B$5:$C$204,2,0))</f>
        <v/>
      </c>
      <c r="D67" s="60" t="str">
        <f>IFERROR(IF(C67="","",SUMIFS(Inventário!$N$10:$N$150,Inventário!$D$10:$D$150,Estoque!D$10,Inventário!$E$10:$E$150,Estoque!$C67)),"ERRO")</f>
        <v/>
      </c>
      <c r="E67" s="60" t="str">
        <f>IFERROR(IF(D67="","",SUMIFS(Inventário!$N$10:$N$150,Inventário!$D$10:$D$150,Estoque!E$10,Inventário!$E$10:$E$150,Estoque!$C67)),"ERRO")</f>
        <v/>
      </c>
      <c r="F67" s="60" t="str">
        <f>IFERROR(IF(E67="","",SUMIFS(Inventário!$N$10:$N$150,Inventário!$D$10:$D$150,Estoque!F$10,Inventário!$E$10:$E$150,Estoque!$C67)),"ERRO")</f>
        <v/>
      </c>
      <c r="G67" s="60" t="str">
        <f>IFERROR(IF(F67="","",SUMIFS(Inventário!$N$10:$N$150,Inventário!$D$10:$D$150,Estoque!G$10,Inventário!$E$10:$E$150,Estoque!$C67)),"ERRO")</f>
        <v/>
      </c>
      <c r="H67" s="60" t="str">
        <f>IFERROR(IF(G67="","",SUMIFS(Inventário!$N$10:$N$150,Inventário!$D$10:$D$150,Estoque!H$10,Inventário!$E$10:$E$150,Estoque!$C67)),"ERRO")</f>
        <v/>
      </c>
      <c r="I67" s="60" t="str">
        <f>IFERROR(IF(H67="","",SUMIFS(Inventário!$N$10:$N$150,Inventário!$D$10:$D$150,Estoque!I$10,Inventário!$E$10:$E$150,Estoque!$C67)),"ERRO")</f>
        <v/>
      </c>
      <c r="J67" s="60" t="str">
        <f>IFERROR(IF(I67="","",SUMIFS(Inventário!$N$10:$N$150,Inventário!$D$10:$D$150,Estoque!J$10,Inventário!$E$10:$E$150,Estoque!$C67)),"ERRO")</f>
        <v/>
      </c>
      <c r="K67" s="60" t="str">
        <f>IFERROR(IF(J67="","",SUMIFS(Inventário!$N$10:$N$150,Inventário!$D$10:$D$150,Estoque!K$10,Inventário!$E$10:$E$150,Estoque!$C67)),"ERRO")</f>
        <v/>
      </c>
      <c r="L67" s="60" t="str">
        <f>IFERROR(IF(K67="","",SUMIFS(Inventário!$N$10:$N$150,Inventário!$D$10:$D$150,Estoque!L$10,Inventário!$E$10:$E$150,Estoque!$C67)),"ERRO")</f>
        <v/>
      </c>
      <c r="M67" s="60" t="str">
        <f>IFERROR(IF(L67="","",SUMIFS(Inventário!$N$10:$N$150,Inventário!$D$10:$D$150,Estoque!M$10,Inventário!$E$10:$E$150,Estoque!$C67)),"ERRO")</f>
        <v/>
      </c>
      <c r="N67" s="60" t="str">
        <f>IFERROR(IF(M67="","",SUMIFS(Inventário!$N$10:$N$150,Inventário!$D$10:$D$150,Estoque!N$10,Inventário!$E$10:$E$150,Estoque!$C67)),"ERRO")</f>
        <v/>
      </c>
      <c r="O67" s="60" t="str">
        <f>IFERROR(IF(N67="","",SUMIFS(Inventário!$N$10:$N$150,Inventário!$D$10:$D$150,Estoque!O$10,Inventário!$E$10:$E$150,Estoque!$C67)),"ERRO")</f>
        <v/>
      </c>
      <c r="S67" s="61">
        <f>Inventário!$E64</f>
        <v>0</v>
      </c>
    </row>
    <row r="68" spans="1:19" ht="19.5" customHeight="1">
      <c r="A68" s="46"/>
      <c r="B68" s="45">
        <v>56</v>
      </c>
      <c r="C68" s="63" t="str">
        <f>IF('Cadastro de Produtos'!C60="","",VLOOKUP(B68,'Cadastro de Produtos'!$B$5:$C$204,2,0))</f>
        <v/>
      </c>
      <c r="D68" s="64" t="str">
        <f>IFERROR(IF(C68="","",SUMIFS(Inventário!$N$10:$N$150,Inventário!$D$10:$D$150,Estoque!D$10,Inventário!$E$10:$E$150,Estoque!$C68)),"ERRO")</f>
        <v/>
      </c>
      <c r="E68" s="64" t="str">
        <f>IFERROR(IF(D68="","",SUMIFS(Inventário!$N$10:$N$150,Inventário!$D$10:$D$150,Estoque!E$10,Inventário!$E$10:$E$150,Estoque!$C68)),"ERRO")</f>
        <v/>
      </c>
      <c r="F68" s="64" t="str">
        <f>IFERROR(IF(E68="","",SUMIFS(Inventário!$N$10:$N$150,Inventário!$D$10:$D$150,Estoque!F$10,Inventário!$E$10:$E$150,Estoque!$C68)),"ERRO")</f>
        <v/>
      </c>
      <c r="G68" s="64" t="str">
        <f>IFERROR(IF(F68="","",SUMIFS(Inventário!$N$10:$N$150,Inventário!$D$10:$D$150,Estoque!G$10,Inventário!$E$10:$E$150,Estoque!$C68)),"ERRO")</f>
        <v/>
      </c>
      <c r="H68" s="64" t="str">
        <f>IFERROR(IF(G68="","",SUMIFS(Inventário!$N$10:$N$150,Inventário!$D$10:$D$150,Estoque!H$10,Inventário!$E$10:$E$150,Estoque!$C68)),"ERRO")</f>
        <v/>
      </c>
      <c r="I68" s="64" t="str">
        <f>IFERROR(IF(H68="","",SUMIFS(Inventário!$N$10:$N$150,Inventário!$D$10:$D$150,Estoque!I$10,Inventário!$E$10:$E$150,Estoque!$C68)),"ERRO")</f>
        <v/>
      </c>
      <c r="J68" s="64" t="str">
        <f>IFERROR(IF(I68="","",SUMIFS(Inventário!$N$10:$N$150,Inventário!$D$10:$D$150,Estoque!J$10,Inventário!$E$10:$E$150,Estoque!$C68)),"ERRO")</f>
        <v/>
      </c>
      <c r="K68" s="64" t="str">
        <f>IFERROR(IF(J68="","",SUMIFS(Inventário!$N$10:$N$150,Inventário!$D$10:$D$150,Estoque!K$10,Inventário!$E$10:$E$150,Estoque!$C68)),"ERRO")</f>
        <v/>
      </c>
      <c r="L68" s="64" t="str">
        <f>IFERROR(IF(K68="","",SUMIFS(Inventário!$N$10:$N$150,Inventário!$D$10:$D$150,Estoque!L$10,Inventário!$E$10:$E$150,Estoque!$C68)),"ERRO")</f>
        <v/>
      </c>
      <c r="M68" s="64" t="str">
        <f>IFERROR(IF(L68="","",SUMIFS(Inventário!$N$10:$N$150,Inventário!$D$10:$D$150,Estoque!M$10,Inventário!$E$10:$E$150,Estoque!$C68)),"ERRO")</f>
        <v/>
      </c>
      <c r="N68" s="64" t="str">
        <f>IFERROR(IF(M68="","",SUMIFS(Inventário!$N$10:$N$150,Inventário!$D$10:$D$150,Estoque!N$10,Inventário!$E$10:$E$150,Estoque!$C68)),"ERRO")</f>
        <v/>
      </c>
      <c r="O68" s="64" t="str">
        <f>IFERROR(IF(N68="","",SUMIFS(Inventário!$N$10:$N$150,Inventário!$D$10:$D$150,Estoque!O$10,Inventário!$E$10:$E$150,Estoque!$C68)),"ERRO")</f>
        <v/>
      </c>
      <c r="S68" s="61">
        <f>Inventário!$E65</f>
        <v>0</v>
      </c>
    </row>
    <row r="69" spans="1:19" ht="19.5" customHeight="1">
      <c r="A69" s="46"/>
      <c r="B69" s="45">
        <v>57</v>
      </c>
      <c r="C69" s="32" t="str">
        <f>IF('Cadastro de Produtos'!C61="","",VLOOKUP(B69,'Cadastro de Produtos'!$B$5:$C$204,2,0))</f>
        <v/>
      </c>
      <c r="D69" s="60" t="str">
        <f>IFERROR(IF(C69="","",SUMIFS(Inventário!$N$10:$N$150,Inventário!$D$10:$D$150,Estoque!D$10,Inventário!$E$10:$E$150,Estoque!$C69)),"ERRO")</f>
        <v/>
      </c>
      <c r="E69" s="60" t="str">
        <f>IFERROR(IF(D69="","",SUMIFS(Inventário!$N$10:$N$150,Inventário!$D$10:$D$150,Estoque!E$10,Inventário!$E$10:$E$150,Estoque!$C69)),"ERRO")</f>
        <v/>
      </c>
      <c r="F69" s="60" t="str">
        <f>IFERROR(IF(E69="","",SUMIFS(Inventário!$N$10:$N$150,Inventário!$D$10:$D$150,Estoque!F$10,Inventário!$E$10:$E$150,Estoque!$C69)),"ERRO")</f>
        <v/>
      </c>
      <c r="G69" s="60" t="str">
        <f>IFERROR(IF(F69="","",SUMIFS(Inventário!$N$10:$N$150,Inventário!$D$10:$D$150,Estoque!G$10,Inventário!$E$10:$E$150,Estoque!$C69)),"ERRO")</f>
        <v/>
      </c>
      <c r="H69" s="60" t="str">
        <f>IFERROR(IF(G69="","",SUMIFS(Inventário!$N$10:$N$150,Inventário!$D$10:$D$150,Estoque!H$10,Inventário!$E$10:$E$150,Estoque!$C69)),"ERRO")</f>
        <v/>
      </c>
      <c r="I69" s="60" t="str">
        <f>IFERROR(IF(H69="","",SUMIFS(Inventário!$N$10:$N$150,Inventário!$D$10:$D$150,Estoque!I$10,Inventário!$E$10:$E$150,Estoque!$C69)),"ERRO")</f>
        <v/>
      </c>
      <c r="J69" s="60" t="str">
        <f>IFERROR(IF(I69="","",SUMIFS(Inventário!$N$10:$N$150,Inventário!$D$10:$D$150,Estoque!J$10,Inventário!$E$10:$E$150,Estoque!$C69)),"ERRO")</f>
        <v/>
      </c>
      <c r="K69" s="60" t="str">
        <f>IFERROR(IF(J69="","",SUMIFS(Inventário!$N$10:$N$150,Inventário!$D$10:$D$150,Estoque!K$10,Inventário!$E$10:$E$150,Estoque!$C69)),"ERRO")</f>
        <v/>
      </c>
      <c r="L69" s="60" t="str">
        <f>IFERROR(IF(K69="","",SUMIFS(Inventário!$N$10:$N$150,Inventário!$D$10:$D$150,Estoque!L$10,Inventário!$E$10:$E$150,Estoque!$C69)),"ERRO")</f>
        <v/>
      </c>
      <c r="M69" s="60" t="str">
        <f>IFERROR(IF(L69="","",SUMIFS(Inventário!$N$10:$N$150,Inventário!$D$10:$D$150,Estoque!M$10,Inventário!$E$10:$E$150,Estoque!$C69)),"ERRO")</f>
        <v/>
      </c>
      <c r="N69" s="60" t="str">
        <f>IFERROR(IF(M69="","",SUMIFS(Inventário!$N$10:$N$150,Inventário!$D$10:$D$150,Estoque!N$10,Inventário!$E$10:$E$150,Estoque!$C69)),"ERRO")</f>
        <v/>
      </c>
      <c r="O69" s="60" t="str">
        <f>IFERROR(IF(N69="","",SUMIFS(Inventário!$N$10:$N$150,Inventário!$D$10:$D$150,Estoque!O$10,Inventário!$E$10:$E$150,Estoque!$C69)),"ERRO")</f>
        <v/>
      </c>
      <c r="S69" s="61">
        <f>Inventário!$E66</f>
        <v>0</v>
      </c>
    </row>
    <row r="70" spans="1:19" ht="19.5" customHeight="1">
      <c r="A70" s="46"/>
      <c r="B70" s="45">
        <v>58</v>
      </c>
      <c r="C70" s="63" t="str">
        <f>IF('Cadastro de Produtos'!C62="","",VLOOKUP(B70,'Cadastro de Produtos'!$B$5:$C$204,2,0))</f>
        <v/>
      </c>
      <c r="D70" s="64" t="str">
        <f>IFERROR(IF(C70="","",SUMIFS(Inventário!$N$10:$N$150,Inventário!$D$10:$D$150,Estoque!D$10,Inventário!$E$10:$E$150,Estoque!$C70)),"ERRO")</f>
        <v/>
      </c>
      <c r="E70" s="64" t="str">
        <f>IFERROR(IF(D70="","",SUMIFS(Inventário!$N$10:$N$150,Inventário!$D$10:$D$150,Estoque!E$10,Inventário!$E$10:$E$150,Estoque!$C70)),"ERRO")</f>
        <v/>
      </c>
      <c r="F70" s="64" t="str">
        <f>IFERROR(IF(E70="","",SUMIFS(Inventário!$N$10:$N$150,Inventário!$D$10:$D$150,Estoque!F$10,Inventário!$E$10:$E$150,Estoque!$C70)),"ERRO")</f>
        <v/>
      </c>
      <c r="G70" s="64" t="str">
        <f>IFERROR(IF(F70="","",SUMIFS(Inventário!$N$10:$N$150,Inventário!$D$10:$D$150,Estoque!G$10,Inventário!$E$10:$E$150,Estoque!$C70)),"ERRO")</f>
        <v/>
      </c>
      <c r="H70" s="64" t="str">
        <f>IFERROR(IF(G70="","",SUMIFS(Inventário!$N$10:$N$150,Inventário!$D$10:$D$150,Estoque!H$10,Inventário!$E$10:$E$150,Estoque!$C70)),"ERRO")</f>
        <v/>
      </c>
      <c r="I70" s="64" t="str">
        <f>IFERROR(IF(H70="","",SUMIFS(Inventário!$N$10:$N$150,Inventário!$D$10:$D$150,Estoque!I$10,Inventário!$E$10:$E$150,Estoque!$C70)),"ERRO")</f>
        <v/>
      </c>
      <c r="J70" s="64" t="str">
        <f>IFERROR(IF(I70="","",SUMIFS(Inventário!$N$10:$N$150,Inventário!$D$10:$D$150,Estoque!J$10,Inventário!$E$10:$E$150,Estoque!$C70)),"ERRO")</f>
        <v/>
      </c>
      <c r="K70" s="64" t="str">
        <f>IFERROR(IF(J70="","",SUMIFS(Inventário!$N$10:$N$150,Inventário!$D$10:$D$150,Estoque!K$10,Inventário!$E$10:$E$150,Estoque!$C70)),"ERRO")</f>
        <v/>
      </c>
      <c r="L70" s="64" t="str">
        <f>IFERROR(IF(K70="","",SUMIFS(Inventário!$N$10:$N$150,Inventário!$D$10:$D$150,Estoque!L$10,Inventário!$E$10:$E$150,Estoque!$C70)),"ERRO")</f>
        <v/>
      </c>
      <c r="M70" s="64" t="str">
        <f>IFERROR(IF(L70="","",SUMIFS(Inventário!$N$10:$N$150,Inventário!$D$10:$D$150,Estoque!M$10,Inventário!$E$10:$E$150,Estoque!$C70)),"ERRO")</f>
        <v/>
      </c>
      <c r="N70" s="64" t="str">
        <f>IFERROR(IF(M70="","",SUMIFS(Inventário!$N$10:$N$150,Inventário!$D$10:$D$150,Estoque!N$10,Inventário!$E$10:$E$150,Estoque!$C70)),"ERRO")</f>
        <v/>
      </c>
      <c r="O70" s="64" t="str">
        <f>IFERROR(IF(N70="","",SUMIFS(Inventário!$N$10:$N$150,Inventário!$D$10:$D$150,Estoque!O$10,Inventário!$E$10:$E$150,Estoque!$C70)),"ERRO")</f>
        <v/>
      </c>
      <c r="S70" s="61">
        <f>Inventário!$E67</f>
        <v>0</v>
      </c>
    </row>
    <row r="71" spans="1:19" ht="19.5" customHeight="1">
      <c r="A71" s="46"/>
      <c r="B71" s="45">
        <v>59</v>
      </c>
      <c r="C71" s="32" t="str">
        <f>IF('Cadastro de Produtos'!C63="","",VLOOKUP(B71,'Cadastro de Produtos'!$B$5:$C$204,2,0))</f>
        <v/>
      </c>
      <c r="D71" s="60" t="str">
        <f>IFERROR(IF(C71="","",SUMIFS(Inventário!$N$10:$N$150,Inventário!$D$10:$D$150,Estoque!D$10,Inventário!$E$10:$E$150,Estoque!$C71)),"ERRO")</f>
        <v/>
      </c>
      <c r="E71" s="60" t="str">
        <f>IFERROR(IF(D71="","",SUMIFS(Inventário!$N$10:$N$150,Inventário!$D$10:$D$150,Estoque!E$10,Inventário!$E$10:$E$150,Estoque!$C71)),"ERRO")</f>
        <v/>
      </c>
      <c r="F71" s="60" t="str">
        <f>IFERROR(IF(E71="","",SUMIFS(Inventário!$N$10:$N$150,Inventário!$D$10:$D$150,Estoque!F$10,Inventário!$E$10:$E$150,Estoque!$C71)),"ERRO")</f>
        <v/>
      </c>
      <c r="G71" s="60" t="str">
        <f>IFERROR(IF(F71="","",SUMIFS(Inventário!$N$10:$N$150,Inventário!$D$10:$D$150,Estoque!G$10,Inventário!$E$10:$E$150,Estoque!$C71)),"ERRO")</f>
        <v/>
      </c>
      <c r="H71" s="60" t="str">
        <f>IFERROR(IF(G71="","",SUMIFS(Inventário!$N$10:$N$150,Inventário!$D$10:$D$150,Estoque!H$10,Inventário!$E$10:$E$150,Estoque!$C71)),"ERRO")</f>
        <v/>
      </c>
      <c r="I71" s="60" t="str">
        <f>IFERROR(IF(H71="","",SUMIFS(Inventário!$N$10:$N$150,Inventário!$D$10:$D$150,Estoque!I$10,Inventário!$E$10:$E$150,Estoque!$C71)),"ERRO")</f>
        <v/>
      </c>
      <c r="J71" s="60" t="str">
        <f>IFERROR(IF(I71="","",SUMIFS(Inventário!$N$10:$N$150,Inventário!$D$10:$D$150,Estoque!J$10,Inventário!$E$10:$E$150,Estoque!$C71)),"ERRO")</f>
        <v/>
      </c>
      <c r="K71" s="60" t="str">
        <f>IFERROR(IF(J71="","",SUMIFS(Inventário!$N$10:$N$150,Inventário!$D$10:$D$150,Estoque!K$10,Inventário!$E$10:$E$150,Estoque!$C71)),"ERRO")</f>
        <v/>
      </c>
      <c r="L71" s="60" t="str">
        <f>IFERROR(IF(K71="","",SUMIFS(Inventário!$N$10:$N$150,Inventário!$D$10:$D$150,Estoque!L$10,Inventário!$E$10:$E$150,Estoque!$C71)),"ERRO")</f>
        <v/>
      </c>
      <c r="M71" s="60" t="str">
        <f>IFERROR(IF(L71="","",SUMIFS(Inventário!$N$10:$N$150,Inventário!$D$10:$D$150,Estoque!M$10,Inventário!$E$10:$E$150,Estoque!$C71)),"ERRO")</f>
        <v/>
      </c>
      <c r="N71" s="60" t="str">
        <f>IFERROR(IF(M71="","",SUMIFS(Inventário!$N$10:$N$150,Inventário!$D$10:$D$150,Estoque!N$10,Inventário!$E$10:$E$150,Estoque!$C71)),"ERRO")</f>
        <v/>
      </c>
      <c r="O71" s="60" t="str">
        <f>IFERROR(IF(N71="","",SUMIFS(Inventário!$N$10:$N$150,Inventário!$D$10:$D$150,Estoque!O$10,Inventário!$E$10:$E$150,Estoque!$C71)),"ERRO")</f>
        <v/>
      </c>
      <c r="S71" s="61">
        <f>Inventário!$E68</f>
        <v>0</v>
      </c>
    </row>
    <row r="72" spans="1:19" ht="19.5" customHeight="1">
      <c r="A72" s="46"/>
      <c r="B72" s="45">
        <v>60</v>
      </c>
      <c r="C72" s="63" t="str">
        <f>IF('Cadastro de Produtos'!C64="","",VLOOKUP(B72,'Cadastro de Produtos'!$B$5:$C$204,2,0))</f>
        <v/>
      </c>
      <c r="D72" s="64" t="str">
        <f>IFERROR(IF(C72="","",SUMIFS(Inventário!$N$10:$N$150,Inventário!$D$10:$D$150,Estoque!D$10,Inventário!$E$10:$E$150,Estoque!$C72)),"ERRO")</f>
        <v/>
      </c>
      <c r="E72" s="64" t="str">
        <f>IFERROR(IF(D72="","",SUMIFS(Inventário!$N$10:$N$150,Inventário!$D$10:$D$150,Estoque!E$10,Inventário!$E$10:$E$150,Estoque!$C72)),"ERRO")</f>
        <v/>
      </c>
      <c r="F72" s="64" t="str">
        <f>IFERROR(IF(E72="","",SUMIFS(Inventário!$N$10:$N$150,Inventário!$D$10:$D$150,Estoque!F$10,Inventário!$E$10:$E$150,Estoque!$C72)),"ERRO")</f>
        <v/>
      </c>
      <c r="G72" s="64" t="str">
        <f>IFERROR(IF(F72="","",SUMIFS(Inventário!$N$10:$N$150,Inventário!$D$10:$D$150,Estoque!G$10,Inventário!$E$10:$E$150,Estoque!$C72)),"ERRO")</f>
        <v/>
      </c>
      <c r="H72" s="64" t="str">
        <f>IFERROR(IF(G72="","",SUMIFS(Inventário!$N$10:$N$150,Inventário!$D$10:$D$150,Estoque!H$10,Inventário!$E$10:$E$150,Estoque!$C72)),"ERRO")</f>
        <v/>
      </c>
      <c r="I72" s="64" t="str">
        <f>IFERROR(IF(H72="","",SUMIFS(Inventário!$N$10:$N$150,Inventário!$D$10:$D$150,Estoque!I$10,Inventário!$E$10:$E$150,Estoque!$C72)),"ERRO")</f>
        <v/>
      </c>
      <c r="J72" s="64" t="str">
        <f>IFERROR(IF(I72="","",SUMIFS(Inventário!$N$10:$N$150,Inventário!$D$10:$D$150,Estoque!J$10,Inventário!$E$10:$E$150,Estoque!$C72)),"ERRO")</f>
        <v/>
      </c>
      <c r="K72" s="64" t="str">
        <f>IFERROR(IF(J72="","",SUMIFS(Inventário!$N$10:$N$150,Inventário!$D$10:$D$150,Estoque!K$10,Inventário!$E$10:$E$150,Estoque!$C72)),"ERRO")</f>
        <v/>
      </c>
      <c r="L72" s="64" t="str">
        <f>IFERROR(IF(K72="","",SUMIFS(Inventário!$N$10:$N$150,Inventário!$D$10:$D$150,Estoque!L$10,Inventário!$E$10:$E$150,Estoque!$C72)),"ERRO")</f>
        <v/>
      </c>
      <c r="M72" s="64" t="str">
        <f>IFERROR(IF(L72="","",SUMIFS(Inventário!$N$10:$N$150,Inventário!$D$10:$D$150,Estoque!M$10,Inventário!$E$10:$E$150,Estoque!$C72)),"ERRO")</f>
        <v/>
      </c>
      <c r="N72" s="64" t="str">
        <f>IFERROR(IF(M72="","",SUMIFS(Inventário!$N$10:$N$150,Inventário!$D$10:$D$150,Estoque!N$10,Inventário!$E$10:$E$150,Estoque!$C72)),"ERRO")</f>
        <v/>
      </c>
      <c r="O72" s="64" t="str">
        <f>IFERROR(IF(N72="","",SUMIFS(Inventário!$N$10:$N$150,Inventário!$D$10:$D$150,Estoque!O$10,Inventário!$E$10:$E$150,Estoque!$C72)),"ERRO")</f>
        <v/>
      </c>
      <c r="S72" s="61">
        <f>Inventário!$E69</f>
        <v>0</v>
      </c>
    </row>
    <row r="73" spans="1:19" ht="19.5" customHeight="1">
      <c r="A73" s="46"/>
      <c r="B73" s="45">
        <v>61</v>
      </c>
      <c r="C73" s="32" t="str">
        <f>IF('Cadastro de Produtos'!C65="","",VLOOKUP(B73,'Cadastro de Produtos'!$B$5:$C$204,2,0))</f>
        <v/>
      </c>
      <c r="D73" s="60" t="str">
        <f>IFERROR(IF(C73="","",SUMIFS(Inventário!$N$10:$N$150,Inventário!$D$10:$D$150,Estoque!D$10,Inventário!$E$10:$E$150,Estoque!$C73)),"ERRO")</f>
        <v/>
      </c>
      <c r="E73" s="60" t="str">
        <f>IFERROR(IF(D73="","",SUMIFS(Inventário!$N$10:$N$150,Inventário!$D$10:$D$150,Estoque!E$10,Inventário!$E$10:$E$150,Estoque!$C73)),"ERRO")</f>
        <v/>
      </c>
      <c r="F73" s="60" t="str">
        <f>IFERROR(IF(E73="","",SUMIFS(Inventário!$N$10:$N$150,Inventário!$D$10:$D$150,Estoque!F$10,Inventário!$E$10:$E$150,Estoque!$C73)),"ERRO")</f>
        <v/>
      </c>
      <c r="G73" s="60" t="str">
        <f>IFERROR(IF(F73="","",SUMIFS(Inventário!$N$10:$N$150,Inventário!$D$10:$D$150,Estoque!G$10,Inventário!$E$10:$E$150,Estoque!$C73)),"ERRO")</f>
        <v/>
      </c>
      <c r="H73" s="60" t="str">
        <f>IFERROR(IF(G73="","",SUMIFS(Inventário!$N$10:$N$150,Inventário!$D$10:$D$150,Estoque!H$10,Inventário!$E$10:$E$150,Estoque!$C73)),"ERRO")</f>
        <v/>
      </c>
      <c r="I73" s="60" t="str">
        <f>IFERROR(IF(H73="","",SUMIFS(Inventário!$N$10:$N$150,Inventário!$D$10:$D$150,Estoque!I$10,Inventário!$E$10:$E$150,Estoque!$C73)),"ERRO")</f>
        <v/>
      </c>
      <c r="J73" s="60" t="str">
        <f>IFERROR(IF(I73="","",SUMIFS(Inventário!$N$10:$N$150,Inventário!$D$10:$D$150,Estoque!J$10,Inventário!$E$10:$E$150,Estoque!$C73)),"ERRO")</f>
        <v/>
      </c>
      <c r="K73" s="60" t="str">
        <f>IFERROR(IF(J73="","",SUMIFS(Inventário!$N$10:$N$150,Inventário!$D$10:$D$150,Estoque!K$10,Inventário!$E$10:$E$150,Estoque!$C73)),"ERRO")</f>
        <v/>
      </c>
      <c r="L73" s="60" t="str">
        <f>IFERROR(IF(K73="","",SUMIFS(Inventário!$N$10:$N$150,Inventário!$D$10:$D$150,Estoque!L$10,Inventário!$E$10:$E$150,Estoque!$C73)),"ERRO")</f>
        <v/>
      </c>
      <c r="M73" s="60" t="str">
        <f>IFERROR(IF(L73="","",SUMIFS(Inventário!$N$10:$N$150,Inventário!$D$10:$D$150,Estoque!M$10,Inventário!$E$10:$E$150,Estoque!$C73)),"ERRO")</f>
        <v/>
      </c>
      <c r="N73" s="60" t="str">
        <f>IFERROR(IF(M73="","",SUMIFS(Inventário!$N$10:$N$150,Inventário!$D$10:$D$150,Estoque!N$10,Inventário!$E$10:$E$150,Estoque!$C73)),"ERRO")</f>
        <v/>
      </c>
      <c r="O73" s="60" t="str">
        <f>IFERROR(IF(N73="","",SUMIFS(Inventário!$N$10:$N$150,Inventário!$D$10:$D$150,Estoque!O$10,Inventário!$E$10:$E$150,Estoque!$C73)),"ERRO")</f>
        <v/>
      </c>
      <c r="S73" s="61">
        <f>Inventário!$E70</f>
        <v>0</v>
      </c>
    </row>
    <row r="74" spans="1:19" ht="19.5" customHeight="1">
      <c r="A74" s="46"/>
      <c r="B74" s="45">
        <v>62</v>
      </c>
      <c r="C74" s="63" t="str">
        <f>IF('Cadastro de Produtos'!C66="","",VLOOKUP(B74,'Cadastro de Produtos'!$B$5:$C$204,2,0))</f>
        <v/>
      </c>
      <c r="D74" s="64" t="str">
        <f>IFERROR(IF(C74="","",SUMIFS(Inventário!$N$10:$N$150,Inventário!$D$10:$D$150,Estoque!D$10,Inventário!$E$10:$E$150,Estoque!$C74)),"ERRO")</f>
        <v/>
      </c>
      <c r="E74" s="64" t="str">
        <f>IFERROR(IF(D74="","",SUMIFS(Inventário!$N$10:$N$150,Inventário!$D$10:$D$150,Estoque!E$10,Inventário!$E$10:$E$150,Estoque!$C74)),"ERRO")</f>
        <v/>
      </c>
      <c r="F74" s="64" t="str">
        <f>IFERROR(IF(E74="","",SUMIFS(Inventário!$N$10:$N$150,Inventário!$D$10:$D$150,Estoque!F$10,Inventário!$E$10:$E$150,Estoque!$C74)),"ERRO")</f>
        <v/>
      </c>
      <c r="G74" s="64" t="str">
        <f>IFERROR(IF(F74="","",SUMIFS(Inventário!$N$10:$N$150,Inventário!$D$10:$D$150,Estoque!G$10,Inventário!$E$10:$E$150,Estoque!$C74)),"ERRO")</f>
        <v/>
      </c>
      <c r="H74" s="64" t="str">
        <f>IFERROR(IF(G74="","",SUMIFS(Inventário!$N$10:$N$150,Inventário!$D$10:$D$150,Estoque!H$10,Inventário!$E$10:$E$150,Estoque!$C74)),"ERRO")</f>
        <v/>
      </c>
      <c r="I74" s="64" t="str">
        <f>IFERROR(IF(H74="","",SUMIFS(Inventário!$N$10:$N$150,Inventário!$D$10:$D$150,Estoque!I$10,Inventário!$E$10:$E$150,Estoque!$C74)),"ERRO")</f>
        <v/>
      </c>
      <c r="J74" s="64" t="str">
        <f>IFERROR(IF(I74="","",SUMIFS(Inventário!$N$10:$N$150,Inventário!$D$10:$D$150,Estoque!J$10,Inventário!$E$10:$E$150,Estoque!$C74)),"ERRO")</f>
        <v/>
      </c>
      <c r="K74" s="64" t="str">
        <f>IFERROR(IF(J74="","",SUMIFS(Inventário!$N$10:$N$150,Inventário!$D$10:$D$150,Estoque!K$10,Inventário!$E$10:$E$150,Estoque!$C74)),"ERRO")</f>
        <v/>
      </c>
      <c r="L74" s="64" t="str">
        <f>IFERROR(IF(K74="","",SUMIFS(Inventário!$N$10:$N$150,Inventário!$D$10:$D$150,Estoque!L$10,Inventário!$E$10:$E$150,Estoque!$C74)),"ERRO")</f>
        <v/>
      </c>
      <c r="M74" s="64" t="str">
        <f>IFERROR(IF(L74="","",SUMIFS(Inventário!$N$10:$N$150,Inventário!$D$10:$D$150,Estoque!M$10,Inventário!$E$10:$E$150,Estoque!$C74)),"ERRO")</f>
        <v/>
      </c>
      <c r="N74" s="64" t="str">
        <f>IFERROR(IF(M74="","",SUMIFS(Inventário!$N$10:$N$150,Inventário!$D$10:$D$150,Estoque!N$10,Inventário!$E$10:$E$150,Estoque!$C74)),"ERRO")</f>
        <v/>
      </c>
      <c r="O74" s="64" t="str">
        <f>IFERROR(IF(N74="","",SUMIFS(Inventário!$N$10:$N$150,Inventário!$D$10:$D$150,Estoque!O$10,Inventário!$E$10:$E$150,Estoque!$C74)),"ERRO")</f>
        <v/>
      </c>
      <c r="S74" s="61">
        <f>Inventário!$E71</f>
        <v>0</v>
      </c>
    </row>
    <row r="75" spans="1:19" ht="19.5" customHeight="1">
      <c r="A75" s="46"/>
      <c r="B75" s="45">
        <v>63</v>
      </c>
      <c r="C75" s="32" t="str">
        <f>IF('Cadastro de Produtos'!C67="","",VLOOKUP(B75,'Cadastro de Produtos'!$B$5:$C$204,2,0))</f>
        <v/>
      </c>
      <c r="D75" s="60" t="str">
        <f>IFERROR(IF(C75="","",SUMIFS(Inventário!$N$10:$N$150,Inventário!$D$10:$D$150,Estoque!D$10,Inventário!$E$10:$E$150,Estoque!$C75)),"ERRO")</f>
        <v/>
      </c>
      <c r="E75" s="60" t="str">
        <f>IFERROR(IF(D75="","",SUMIFS(Inventário!$N$10:$N$150,Inventário!$D$10:$D$150,Estoque!E$10,Inventário!$E$10:$E$150,Estoque!$C75)),"ERRO")</f>
        <v/>
      </c>
      <c r="F75" s="60" t="str">
        <f>IFERROR(IF(E75="","",SUMIFS(Inventário!$N$10:$N$150,Inventário!$D$10:$D$150,Estoque!F$10,Inventário!$E$10:$E$150,Estoque!$C75)),"ERRO")</f>
        <v/>
      </c>
      <c r="G75" s="60" t="str">
        <f>IFERROR(IF(F75="","",SUMIFS(Inventário!$N$10:$N$150,Inventário!$D$10:$D$150,Estoque!G$10,Inventário!$E$10:$E$150,Estoque!$C75)),"ERRO")</f>
        <v/>
      </c>
      <c r="H75" s="60" t="str">
        <f>IFERROR(IF(G75="","",SUMIFS(Inventário!$N$10:$N$150,Inventário!$D$10:$D$150,Estoque!H$10,Inventário!$E$10:$E$150,Estoque!$C75)),"ERRO")</f>
        <v/>
      </c>
      <c r="I75" s="60" t="str">
        <f>IFERROR(IF(H75="","",SUMIFS(Inventário!$N$10:$N$150,Inventário!$D$10:$D$150,Estoque!I$10,Inventário!$E$10:$E$150,Estoque!$C75)),"ERRO")</f>
        <v/>
      </c>
      <c r="J75" s="60" t="str">
        <f>IFERROR(IF(I75="","",SUMIFS(Inventário!$N$10:$N$150,Inventário!$D$10:$D$150,Estoque!J$10,Inventário!$E$10:$E$150,Estoque!$C75)),"ERRO")</f>
        <v/>
      </c>
      <c r="K75" s="60" t="str">
        <f>IFERROR(IF(J75="","",SUMIFS(Inventário!$N$10:$N$150,Inventário!$D$10:$D$150,Estoque!K$10,Inventário!$E$10:$E$150,Estoque!$C75)),"ERRO")</f>
        <v/>
      </c>
      <c r="L75" s="60" t="str">
        <f>IFERROR(IF(K75="","",SUMIFS(Inventário!$N$10:$N$150,Inventário!$D$10:$D$150,Estoque!L$10,Inventário!$E$10:$E$150,Estoque!$C75)),"ERRO")</f>
        <v/>
      </c>
      <c r="M75" s="60" t="str">
        <f>IFERROR(IF(L75="","",SUMIFS(Inventário!$N$10:$N$150,Inventário!$D$10:$D$150,Estoque!M$10,Inventário!$E$10:$E$150,Estoque!$C75)),"ERRO")</f>
        <v/>
      </c>
      <c r="N75" s="60" t="str">
        <f>IFERROR(IF(M75="","",SUMIFS(Inventário!$N$10:$N$150,Inventário!$D$10:$D$150,Estoque!N$10,Inventário!$E$10:$E$150,Estoque!$C75)),"ERRO")</f>
        <v/>
      </c>
      <c r="O75" s="60" t="str">
        <f>IFERROR(IF(N75="","",SUMIFS(Inventário!$N$10:$N$150,Inventário!$D$10:$D$150,Estoque!O$10,Inventário!$E$10:$E$150,Estoque!$C75)),"ERRO")</f>
        <v/>
      </c>
      <c r="S75" s="61">
        <f>Inventário!$E72</f>
        <v>0</v>
      </c>
    </row>
    <row r="76" spans="1:19" ht="19.5" customHeight="1">
      <c r="A76" s="46"/>
      <c r="B76" s="45">
        <v>64</v>
      </c>
      <c r="C76" s="63" t="str">
        <f>IF('Cadastro de Produtos'!C68="","",VLOOKUP(B76,'Cadastro de Produtos'!$B$5:$C$204,2,0))</f>
        <v/>
      </c>
      <c r="D76" s="64" t="str">
        <f>IFERROR(IF(C76="","",SUMIFS(Inventário!$N$10:$N$150,Inventário!$D$10:$D$150,Estoque!D$10,Inventário!$E$10:$E$150,Estoque!$C76)),"ERRO")</f>
        <v/>
      </c>
      <c r="E76" s="64" t="str">
        <f>IFERROR(IF(D76="","",SUMIFS(Inventário!$N$10:$N$150,Inventário!$D$10:$D$150,Estoque!E$10,Inventário!$E$10:$E$150,Estoque!$C76)),"ERRO")</f>
        <v/>
      </c>
      <c r="F76" s="64" t="str">
        <f>IFERROR(IF(E76="","",SUMIFS(Inventário!$N$10:$N$150,Inventário!$D$10:$D$150,Estoque!F$10,Inventário!$E$10:$E$150,Estoque!$C76)),"ERRO")</f>
        <v/>
      </c>
      <c r="G76" s="64" t="str">
        <f>IFERROR(IF(F76="","",SUMIFS(Inventário!$N$10:$N$150,Inventário!$D$10:$D$150,Estoque!G$10,Inventário!$E$10:$E$150,Estoque!$C76)),"ERRO")</f>
        <v/>
      </c>
      <c r="H76" s="64" t="str">
        <f>IFERROR(IF(G76="","",SUMIFS(Inventário!$N$10:$N$150,Inventário!$D$10:$D$150,Estoque!H$10,Inventário!$E$10:$E$150,Estoque!$C76)),"ERRO")</f>
        <v/>
      </c>
      <c r="I76" s="64" t="str">
        <f>IFERROR(IF(H76="","",SUMIFS(Inventário!$N$10:$N$150,Inventário!$D$10:$D$150,Estoque!I$10,Inventário!$E$10:$E$150,Estoque!$C76)),"ERRO")</f>
        <v/>
      </c>
      <c r="J76" s="64" t="str">
        <f>IFERROR(IF(I76="","",SUMIFS(Inventário!$N$10:$N$150,Inventário!$D$10:$D$150,Estoque!J$10,Inventário!$E$10:$E$150,Estoque!$C76)),"ERRO")</f>
        <v/>
      </c>
      <c r="K76" s="64" t="str">
        <f>IFERROR(IF(J76="","",SUMIFS(Inventário!$N$10:$N$150,Inventário!$D$10:$D$150,Estoque!K$10,Inventário!$E$10:$E$150,Estoque!$C76)),"ERRO")</f>
        <v/>
      </c>
      <c r="L76" s="64" t="str">
        <f>IFERROR(IF(K76="","",SUMIFS(Inventário!$N$10:$N$150,Inventário!$D$10:$D$150,Estoque!L$10,Inventário!$E$10:$E$150,Estoque!$C76)),"ERRO")</f>
        <v/>
      </c>
      <c r="M76" s="64" t="str">
        <f>IFERROR(IF(L76="","",SUMIFS(Inventário!$N$10:$N$150,Inventário!$D$10:$D$150,Estoque!M$10,Inventário!$E$10:$E$150,Estoque!$C76)),"ERRO")</f>
        <v/>
      </c>
      <c r="N76" s="64" t="str">
        <f>IFERROR(IF(M76="","",SUMIFS(Inventário!$N$10:$N$150,Inventário!$D$10:$D$150,Estoque!N$10,Inventário!$E$10:$E$150,Estoque!$C76)),"ERRO")</f>
        <v/>
      </c>
      <c r="O76" s="64" t="str">
        <f>IFERROR(IF(N76="","",SUMIFS(Inventário!$N$10:$N$150,Inventário!$D$10:$D$150,Estoque!O$10,Inventário!$E$10:$E$150,Estoque!$C76)),"ERRO")</f>
        <v/>
      </c>
      <c r="S76" s="61">
        <f>Inventário!$E73</f>
        <v>0</v>
      </c>
    </row>
    <row r="77" spans="1:19" ht="19.5" customHeight="1">
      <c r="A77" s="46"/>
      <c r="B77" s="45">
        <v>65</v>
      </c>
      <c r="C77" s="32" t="str">
        <f>IF('Cadastro de Produtos'!C69="","",VLOOKUP(B77,'Cadastro de Produtos'!$B$5:$C$204,2,0))</f>
        <v/>
      </c>
      <c r="D77" s="60" t="str">
        <f>IFERROR(IF(C77="","",SUMIFS(Inventário!$N$10:$N$150,Inventário!$D$10:$D$150,Estoque!D$10,Inventário!$E$10:$E$150,Estoque!$C77)),"ERRO")</f>
        <v/>
      </c>
      <c r="E77" s="60" t="str">
        <f>IFERROR(IF(D77="","",SUMIFS(Inventário!$N$10:$N$150,Inventário!$D$10:$D$150,Estoque!E$10,Inventário!$E$10:$E$150,Estoque!$C77)),"ERRO")</f>
        <v/>
      </c>
      <c r="F77" s="60" t="str">
        <f>IFERROR(IF(E77="","",SUMIFS(Inventário!$N$10:$N$150,Inventário!$D$10:$D$150,Estoque!F$10,Inventário!$E$10:$E$150,Estoque!$C77)),"ERRO")</f>
        <v/>
      </c>
      <c r="G77" s="60" t="str">
        <f>IFERROR(IF(F77="","",SUMIFS(Inventário!$N$10:$N$150,Inventário!$D$10:$D$150,Estoque!G$10,Inventário!$E$10:$E$150,Estoque!$C77)),"ERRO")</f>
        <v/>
      </c>
      <c r="H77" s="60" t="str">
        <f>IFERROR(IF(G77="","",SUMIFS(Inventário!$N$10:$N$150,Inventário!$D$10:$D$150,Estoque!H$10,Inventário!$E$10:$E$150,Estoque!$C77)),"ERRO")</f>
        <v/>
      </c>
      <c r="I77" s="60" t="str">
        <f>IFERROR(IF(H77="","",SUMIFS(Inventário!$N$10:$N$150,Inventário!$D$10:$D$150,Estoque!I$10,Inventário!$E$10:$E$150,Estoque!$C77)),"ERRO")</f>
        <v/>
      </c>
      <c r="J77" s="60" t="str">
        <f>IFERROR(IF(I77="","",SUMIFS(Inventário!$N$10:$N$150,Inventário!$D$10:$D$150,Estoque!J$10,Inventário!$E$10:$E$150,Estoque!$C77)),"ERRO")</f>
        <v/>
      </c>
      <c r="K77" s="60" t="str">
        <f>IFERROR(IF(J77="","",SUMIFS(Inventário!$N$10:$N$150,Inventário!$D$10:$D$150,Estoque!K$10,Inventário!$E$10:$E$150,Estoque!$C77)),"ERRO")</f>
        <v/>
      </c>
      <c r="L77" s="60" t="str">
        <f>IFERROR(IF(K77="","",SUMIFS(Inventário!$N$10:$N$150,Inventário!$D$10:$D$150,Estoque!L$10,Inventário!$E$10:$E$150,Estoque!$C77)),"ERRO")</f>
        <v/>
      </c>
      <c r="M77" s="60" t="str">
        <f>IFERROR(IF(L77="","",SUMIFS(Inventário!$N$10:$N$150,Inventário!$D$10:$D$150,Estoque!M$10,Inventário!$E$10:$E$150,Estoque!$C77)),"ERRO")</f>
        <v/>
      </c>
      <c r="N77" s="60" t="str">
        <f>IFERROR(IF(M77="","",SUMIFS(Inventário!$N$10:$N$150,Inventário!$D$10:$D$150,Estoque!N$10,Inventário!$E$10:$E$150,Estoque!$C77)),"ERRO")</f>
        <v/>
      </c>
      <c r="O77" s="60" t="str">
        <f>IFERROR(IF(N77="","",SUMIFS(Inventário!$N$10:$N$150,Inventário!$D$10:$D$150,Estoque!O$10,Inventário!$E$10:$E$150,Estoque!$C77)),"ERRO")</f>
        <v/>
      </c>
      <c r="S77" s="61">
        <f>Inventário!$E74</f>
        <v>0</v>
      </c>
    </row>
    <row r="78" spans="1:19" ht="19.5" customHeight="1">
      <c r="A78" s="46"/>
      <c r="B78" s="45">
        <v>66</v>
      </c>
      <c r="C78" s="63" t="str">
        <f>IF('Cadastro de Produtos'!C70="","",VLOOKUP(B78,'Cadastro de Produtos'!$B$5:$C$204,2,0))</f>
        <v/>
      </c>
      <c r="D78" s="64" t="str">
        <f>IFERROR(IF(C78="","",SUMIFS(Inventário!$N$10:$N$150,Inventário!$D$10:$D$150,Estoque!D$10,Inventário!$E$10:$E$150,Estoque!$C78)),"ERRO")</f>
        <v/>
      </c>
      <c r="E78" s="64" t="str">
        <f>IFERROR(IF(D78="","",SUMIFS(Inventário!$N$10:$N$150,Inventário!$D$10:$D$150,Estoque!E$10,Inventário!$E$10:$E$150,Estoque!$C78)),"ERRO")</f>
        <v/>
      </c>
      <c r="F78" s="64" t="str">
        <f>IFERROR(IF(E78="","",SUMIFS(Inventário!$N$10:$N$150,Inventário!$D$10:$D$150,Estoque!F$10,Inventário!$E$10:$E$150,Estoque!$C78)),"ERRO")</f>
        <v/>
      </c>
      <c r="G78" s="64" t="str">
        <f>IFERROR(IF(F78="","",SUMIFS(Inventário!$N$10:$N$150,Inventário!$D$10:$D$150,Estoque!G$10,Inventário!$E$10:$E$150,Estoque!$C78)),"ERRO")</f>
        <v/>
      </c>
      <c r="H78" s="64" t="str">
        <f>IFERROR(IF(G78="","",SUMIFS(Inventário!$N$10:$N$150,Inventário!$D$10:$D$150,Estoque!H$10,Inventário!$E$10:$E$150,Estoque!$C78)),"ERRO")</f>
        <v/>
      </c>
      <c r="I78" s="64" t="str">
        <f>IFERROR(IF(H78="","",SUMIFS(Inventário!$N$10:$N$150,Inventário!$D$10:$D$150,Estoque!I$10,Inventário!$E$10:$E$150,Estoque!$C78)),"ERRO")</f>
        <v/>
      </c>
      <c r="J78" s="64" t="str">
        <f>IFERROR(IF(I78="","",SUMIFS(Inventário!$N$10:$N$150,Inventário!$D$10:$D$150,Estoque!J$10,Inventário!$E$10:$E$150,Estoque!$C78)),"ERRO")</f>
        <v/>
      </c>
      <c r="K78" s="64" t="str">
        <f>IFERROR(IF(J78="","",SUMIFS(Inventário!$N$10:$N$150,Inventário!$D$10:$D$150,Estoque!K$10,Inventário!$E$10:$E$150,Estoque!$C78)),"ERRO")</f>
        <v/>
      </c>
      <c r="L78" s="64" t="str">
        <f>IFERROR(IF(K78="","",SUMIFS(Inventário!$N$10:$N$150,Inventário!$D$10:$D$150,Estoque!L$10,Inventário!$E$10:$E$150,Estoque!$C78)),"ERRO")</f>
        <v/>
      </c>
      <c r="M78" s="64" t="str">
        <f>IFERROR(IF(L78="","",SUMIFS(Inventário!$N$10:$N$150,Inventário!$D$10:$D$150,Estoque!M$10,Inventário!$E$10:$E$150,Estoque!$C78)),"ERRO")</f>
        <v/>
      </c>
      <c r="N78" s="64" t="str">
        <f>IFERROR(IF(M78="","",SUMIFS(Inventário!$N$10:$N$150,Inventário!$D$10:$D$150,Estoque!N$10,Inventário!$E$10:$E$150,Estoque!$C78)),"ERRO")</f>
        <v/>
      </c>
      <c r="O78" s="64" t="str">
        <f>IFERROR(IF(N78="","",SUMIFS(Inventário!$N$10:$N$150,Inventário!$D$10:$D$150,Estoque!O$10,Inventário!$E$10:$E$150,Estoque!$C78)),"ERRO")</f>
        <v/>
      </c>
      <c r="S78" s="61">
        <f>Inventário!$E75</f>
        <v>0</v>
      </c>
    </row>
    <row r="79" spans="1:19" ht="19.5" customHeight="1">
      <c r="A79" s="46"/>
      <c r="B79" s="45">
        <v>67</v>
      </c>
      <c r="C79" s="32" t="str">
        <f>IF('Cadastro de Produtos'!C71="","",VLOOKUP(B79,'Cadastro de Produtos'!$B$5:$C$204,2,0))</f>
        <v/>
      </c>
      <c r="D79" s="60" t="str">
        <f>IFERROR(IF(C79="","",SUMIFS(Inventário!$N$10:$N$150,Inventário!$D$10:$D$150,Estoque!D$10,Inventário!$E$10:$E$150,Estoque!$C79)),"ERRO")</f>
        <v/>
      </c>
      <c r="E79" s="60" t="str">
        <f>IFERROR(IF(D79="","",SUMIFS(Inventário!$N$10:$N$150,Inventário!$D$10:$D$150,Estoque!E$10,Inventário!$E$10:$E$150,Estoque!$C79)),"ERRO")</f>
        <v/>
      </c>
      <c r="F79" s="60" t="str">
        <f>IFERROR(IF(E79="","",SUMIFS(Inventário!$N$10:$N$150,Inventário!$D$10:$D$150,Estoque!F$10,Inventário!$E$10:$E$150,Estoque!$C79)),"ERRO")</f>
        <v/>
      </c>
      <c r="G79" s="60" t="str">
        <f>IFERROR(IF(F79="","",SUMIFS(Inventário!$N$10:$N$150,Inventário!$D$10:$D$150,Estoque!G$10,Inventário!$E$10:$E$150,Estoque!$C79)),"ERRO")</f>
        <v/>
      </c>
      <c r="H79" s="60" t="str">
        <f>IFERROR(IF(G79="","",SUMIFS(Inventário!$N$10:$N$150,Inventário!$D$10:$D$150,Estoque!H$10,Inventário!$E$10:$E$150,Estoque!$C79)),"ERRO")</f>
        <v/>
      </c>
      <c r="I79" s="60" t="str">
        <f>IFERROR(IF(H79="","",SUMIFS(Inventário!$N$10:$N$150,Inventário!$D$10:$D$150,Estoque!I$10,Inventário!$E$10:$E$150,Estoque!$C79)),"ERRO")</f>
        <v/>
      </c>
      <c r="J79" s="60" t="str">
        <f>IFERROR(IF(I79="","",SUMIFS(Inventário!$N$10:$N$150,Inventário!$D$10:$D$150,Estoque!J$10,Inventário!$E$10:$E$150,Estoque!$C79)),"ERRO")</f>
        <v/>
      </c>
      <c r="K79" s="60" t="str">
        <f>IFERROR(IF(J79="","",SUMIFS(Inventário!$N$10:$N$150,Inventário!$D$10:$D$150,Estoque!K$10,Inventário!$E$10:$E$150,Estoque!$C79)),"ERRO")</f>
        <v/>
      </c>
      <c r="L79" s="60" t="str">
        <f>IFERROR(IF(K79="","",SUMIFS(Inventário!$N$10:$N$150,Inventário!$D$10:$D$150,Estoque!L$10,Inventário!$E$10:$E$150,Estoque!$C79)),"ERRO")</f>
        <v/>
      </c>
      <c r="M79" s="60" t="str">
        <f>IFERROR(IF(L79="","",SUMIFS(Inventário!$N$10:$N$150,Inventário!$D$10:$D$150,Estoque!M$10,Inventário!$E$10:$E$150,Estoque!$C79)),"ERRO")</f>
        <v/>
      </c>
      <c r="N79" s="60" t="str">
        <f>IFERROR(IF(M79="","",SUMIFS(Inventário!$N$10:$N$150,Inventário!$D$10:$D$150,Estoque!N$10,Inventário!$E$10:$E$150,Estoque!$C79)),"ERRO")</f>
        <v/>
      </c>
      <c r="O79" s="60" t="str">
        <f>IFERROR(IF(N79="","",SUMIFS(Inventário!$N$10:$N$150,Inventário!$D$10:$D$150,Estoque!O$10,Inventário!$E$10:$E$150,Estoque!$C79)),"ERRO")</f>
        <v/>
      </c>
      <c r="S79" s="61">
        <f>Inventário!$E76</f>
        <v>0</v>
      </c>
    </row>
    <row r="80" spans="1:19" ht="19.5" customHeight="1">
      <c r="A80" s="46"/>
      <c r="B80" s="45">
        <v>68</v>
      </c>
      <c r="C80" s="63" t="str">
        <f>IF('Cadastro de Produtos'!C72="","",VLOOKUP(B80,'Cadastro de Produtos'!$B$5:$C$204,2,0))</f>
        <v/>
      </c>
      <c r="D80" s="64" t="str">
        <f>IFERROR(IF(C80="","",SUMIFS(Inventário!$N$10:$N$150,Inventário!$D$10:$D$150,Estoque!D$10,Inventário!$E$10:$E$150,Estoque!$C80)),"ERRO")</f>
        <v/>
      </c>
      <c r="E80" s="64" t="str">
        <f>IFERROR(IF(D80="","",SUMIFS(Inventário!$N$10:$N$150,Inventário!$D$10:$D$150,Estoque!E$10,Inventário!$E$10:$E$150,Estoque!$C80)),"ERRO")</f>
        <v/>
      </c>
      <c r="F80" s="64" t="str">
        <f>IFERROR(IF(E80="","",SUMIFS(Inventário!$N$10:$N$150,Inventário!$D$10:$D$150,Estoque!F$10,Inventário!$E$10:$E$150,Estoque!$C80)),"ERRO")</f>
        <v/>
      </c>
      <c r="G80" s="64" t="str">
        <f>IFERROR(IF(F80="","",SUMIFS(Inventário!$N$10:$N$150,Inventário!$D$10:$D$150,Estoque!G$10,Inventário!$E$10:$E$150,Estoque!$C80)),"ERRO")</f>
        <v/>
      </c>
      <c r="H80" s="64" t="str">
        <f>IFERROR(IF(G80="","",SUMIFS(Inventário!$N$10:$N$150,Inventário!$D$10:$D$150,Estoque!H$10,Inventário!$E$10:$E$150,Estoque!$C80)),"ERRO")</f>
        <v/>
      </c>
      <c r="I80" s="64" t="str">
        <f>IFERROR(IF(H80="","",SUMIFS(Inventário!$N$10:$N$150,Inventário!$D$10:$D$150,Estoque!I$10,Inventário!$E$10:$E$150,Estoque!$C80)),"ERRO")</f>
        <v/>
      </c>
      <c r="J80" s="64" t="str">
        <f>IFERROR(IF(I80="","",SUMIFS(Inventário!$N$10:$N$150,Inventário!$D$10:$D$150,Estoque!J$10,Inventário!$E$10:$E$150,Estoque!$C80)),"ERRO")</f>
        <v/>
      </c>
      <c r="K80" s="64" t="str">
        <f>IFERROR(IF(J80="","",SUMIFS(Inventário!$N$10:$N$150,Inventário!$D$10:$D$150,Estoque!K$10,Inventário!$E$10:$E$150,Estoque!$C80)),"ERRO")</f>
        <v/>
      </c>
      <c r="L80" s="64" t="str">
        <f>IFERROR(IF(K80="","",SUMIFS(Inventário!$N$10:$N$150,Inventário!$D$10:$D$150,Estoque!L$10,Inventário!$E$10:$E$150,Estoque!$C80)),"ERRO")</f>
        <v/>
      </c>
      <c r="M80" s="64" t="str">
        <f>IFERROR(IF(L80="","",SUMIFS(Inventário!$N$10:$N$150,Inventário!$D$10:$D$150,Estoque!M$10,Inventário!$E$10:$E$150,Estoque!$C80)),"ERRO")</f>
        <v/>
      </c>
      <c r="N80" s="64" t="str">
        <f>IFERROR(IF(M80="","",SUMIFS(Inventário!$N$10:$N$150,Inventário!$D$10:$D$150,Estoque!N$10,Inventário!$E$10:$E$150,Estoque!$C80)),"ERRO")</f>
        <v/>
      </c>
      <c r="O80" s="64" t="str">
        <f>IFERROR(IF(N80="","",SUMIFS(Inventário!$N$10:$N$150,Inventário!$D$10:$D$150,Estoque!O$10,Inventário!$E$10:$E$150,Estoque!$C80)),"ERRO")</f>
        <v/>
      </c>
      <c r="S80" s="61">
        <f>Inventário!$E77</f>
        <v>0</v>
      </c>
    </row>
    <row r="81" spans="1:19" ht="19.5" customHeight="1">
      <c r="A81" s="46"/>
      <c r="B81" s="45">
        <v>69</v>
      </c>
      <c r="C81" s="32" t="str">
        <f>IF('Cadastro de Produtos'!C73="","",VLOOKUP(B81,'Cadastro de Produtos'!$B$5:$C$204,2,0))</f>
        <v/>
      </c>
      <c r="D81" s="60" t="str">
        <f>IFERROR(IF(C81="","",SUMIFS(Inventário!$N$10:$N$150,Inventário!$D$10:$D$150,Estoque!D$10,Inventário!$E$10:$E$150,Estoque!$C81)),"ERRO")</f>
        <v/>
      </c>
      <c r="E81" s="60" t="str">
        <f>IFERROR(IF(D81="","",SUMIFS(Inventário!$N$10:$N$150,Inventário!$D$10:$D$150,Estoque!E$10,Inventário!$E$10:$E$150,Estoque!$C81)),"ERRO")</f>
        <v/>
      </c>
      <c r="F81" s="60" t="str">
        <f>IFERROR(IF(E81="","",SUMIFS(Inventário!$N$10:$N$150,Inventário!$D$10:$D$150,Estoque!F$10,Inventário!$E$10:$E$150,Estoque!$C81)),"ERRO")</f>
        <v/>
      </c>
      <c r="G81" s="60" t="str">
        <f>IFERROR(IF(F81="","",SUMIFS(Inventário!$N$10:$N$150,Inventário!$D$10:$D$150,Estoque!G$10,Inventário!$E$10:$E$150,Estoque!$C81)),"ERRO")</f>
        <v/>
      </c>
      <c r="H81" s="60" t="str">
        <f>IFERROR(IF(G81="","",SUMIFS(Inventário!$N$10:$N$150,Inventário!$D$10:$D$150,Estoque!H$10,Inventário!$E$10:$E$150,Estoque!$C81)),"ERRO")</f>
        <v/>
      </c>
      <c r="I81" s="60" t="str">
        <f>IFERROR(IF(H81="","",SUMIFS(Inventário!$N$10:$N$150,Inventário!$D$10:$D$150,Estoque!I$10,Inventário!$E$10:$E$150,Estoque!$C81)),"ERRO")</f>
        <v/>
      </c>
      <c r="J81" s="60" t="str">
        <f>IFERROR(IF(I81="","",SUMIFS(Inventário!$N$10:$N$150,Inventário!$D$10:$D$150,Estoque!J$10,Inventário!$E$10:$E$150,Estoque!$C81)),"ERRO")</f>
        <v/>
      </c>
      <c r="K81" s="60" t="str">
        <f>IFERROR(IF(J81="","",SUMIFS(Inventário!$N$10:$N$150,Inventário!$D$10:$D$150,Estoque!K$10,Inventário!$E$10:$E$150,Estoque!$C81)),"ERRO")</f>
        <v/>
      </c>
      <c r="L81" s="60" t="str">
        <f>IFERROR(IF(K81="","",SUMIFS(Inventário!$N$10:$N$150,Inventário!$D$10:$D$150,Estoque!L$10,Inventário!$E$10:$E$150,Estoque!$C81)),"ERRO")</f>
        <v/>
      </c>
      <c r="M81" s="60" t="str">
        <f>IFERROR(IF(L81="","",SUMIFS(Inventário!$N$10:$N$150,Inventário!$D$10:$D$150,Estoque!M$10,Inventário!$E$10:$E$150,Estoque!$C81)),"ERRO")</f>
        <v/>
      </c>
      <c r="N81" s="60" t="str">
        <f>IFERROR(IF(M81="","",SUMIFS(Inventário!$N$10:$N$150,Inventário!$D$10:$D$150,Estoque!N$10,Inventário!$E$10:$E$150,Estoque!$C81)),"ERRO")</f>
        <v/>
      </c>
      <c r="O81" s="60" t="str">
        <f>IFERROR(IF(N81="","",SUMIFS(Inventário!$N$10:$N$150,Inventário!$D$10:$D$150,Estoque!O$10,Inventário!$E$10:$E$150,Estoque!$C81)),"ERRO")</f>
        <v/>
      </c>
      <c r="S81" s="61">
        <f>Inventário!$E78</f>
        <v>0</v>
      </c>
    </row>
    <row r="82" spans="1:19" ht="19.5" customHeight="1">
      <c r="A82" s="46"/>
      <c r="B82" s="45">
        <v>70</v>
      </c>
      <c r="C82" s="63" t="str">
        <f>IF('Cadastro de Produtos'!C74="","",VLOOKUP(B82,'Cadastro de Produtos'!$B$5:$C$204,2,0))</f>
        <v/>
      </c>
      <c r="D82" s="64" t="str">
        <f>IFERROR(IF(C82="","",SUMIFS(Inventário!$N$10:$N$150,Inventário!$D$10:$D$150,Estoque!D$10,Inventário!$E$10:$E$150,Estoque!$C82)),"ERRO")</f>
        <v/>
      </c>
      <c r="E82" s="64" t="str">
        <f>IFERROR(IF(D82="","",SUMIFS(Inventário!$N$10:$N$150,Inventário!$D$10:$D$150,Estoque!E$10,Inventário!$E$10:$E$150,Estoque!$C82)),"ERRO")</f>
        <v/>
      </c>
      <c r="F82" s="64" t="str">
        <f>IFERROR(IF(E82="","",SUMIFS(Inventário!$N$10:$N$150,Inventário!$D$10:$D$150,Estoque!F$10,Inventário!$E$10:$E$150,Estoque!$C82)),"ERRO")</f>
        <v/>
      </c>
      <c r="G82" s="64" t="str">
        <f>IFERROR(IF(F82="","",SUMIFS(Inventário!$N$10:$N$150,Inventário!$D$10:$D$150,Estoque!G$10,Inventário!$E$10:$E$150,Estoque!$C82)),"ERRO")</f>
        <v/>
      </c>
      <c r="H82" s="64" t="str">
        <f>IFERROR(IF(G82="","",SUMIFS(Inventário!$N$10:$N$150,Inventário!$D$10:$D$150,Estoque!H$10,Inventário!$E$10:$E$150,Estoque!$C82)),"ERRO")</f>
        <v/>
      </c>
      <c r="I82" s="64" t="str">
        <f>IFERROR(IF(H82="","",SUMIFS(Inventário!$N$10:$N$150,Inventário!$D$10:$D$150,Estoque!I$10,Inventário!$E$10:$E$150,Estoque!$C82)),"ERRO")</f>
        <v/>
      </c>
      <c r="J82" s="64" t="str">
        <f>IFERROR(IF(I82="","",SUMIFS(Inventário!$N$10:$N$150,Inventário!$D$10:$D$150,Estoque!J$10,Inventário!$E$10:$E$150,Estoque!$C82)),"ERRO")</f>
        <v/>
      </c>
      <c r="K82" s="64" t="str">
        <f>IFERROR(IF(J82="","",SUMIFS(Inventário!$N$10:$N$150,Inventário!$D$10:$D$150,Estoque!K$10,Inventário!$E$10:$E$150,Estoque!$C82)),"ERRO")</f>
        <v/>
      </c>
      <c r="L82" s="64" t="str">
        <f>IFERROR(IF(K82="","",SUMIFS(Inventário!$N$10:$N$150,Inventário!$D$10:$D$150,Estoque!L$10,Inventário!$E$10:$E$150,Estoque!$C82)),"ERRO")</f>
        <v/>
      </c>
      <c r="M82" s="64" t="str">
        <f>IFERROR(IF(L82="","",SUMIFS(Inventário!$N$10:$N$150,Inventário!$D$10:$D$150,Estoque!M$10,Inventário!$E$10:$E$150,Estoque!$C82)),"ERRO")</f>
        <v/>
      </c>
      <c r="N82" s="64" t="str">
        <f>IFERROR(IF(M82="","",SUMIFS(Inventário!$N$10:$N$150,Inventário!$D$10:$D$150,Estoque!N$10,Inventário!$E$10:$E$150,Estoque!$C82)),"ERRO")</f>
        <v/>
      </c>
      <c r="O82" s="64" t="str">
        <f>IFERROR(IF(N82="","",SUMIFS(Inventário!$N$10:$N$150,Inventário!$D$10:$D$150,Estoque!O$10,Inventário!$E$10:$E$150,Estoque!$C82)),"ERRO")</f>
        <v/>
      </c>
      <c r="S82" s="61">
        <f>Inventário!$E79</f>
        <v>0</v>
      </c>
    </row>
    <row r="83" spans="1:19" ht="19.5" customHeight="1">
      <c r="A83" s="46"/>
      <c r="B83" s="45">
        <v>71</v>
      </c>
      <c r="C83" s="32" t="str">
        <f>IF('Cadastro de Produtos'!C75="","",VLOOKUP(B83,'Cadastro de Produtos'!$B$5:$C$204,2,0))</f>
        <v/>
      </c>
      <c r="D83" s="60" t="str">
        <f>IFERROR(IF(C83="","",SUMIFS(Inventário!$N$10:$N$150,Inventário!$D$10:$D$150,Estoque!D$10,Inventário!$E$10:$E$150,Estoque!$C83)),"ERRO")</f>
        <v/>
      </c>
      <c r="E83" s="60" t="str">
        <f>IFERROR(IF(D83="","",SUMIFS(Inventário!$N$10:$N$150,Inventário!$D$10:$D$150,Estoque!E$10,Inventário!$E$10:$E$150,Estoque!$C83)),"ERRO")</f>
        <v/>
      </c>
      <c r="F83" s="60" t="str">
        <f>IFERROR(IF(E83="","",SUMIFS(Inventário!$N$10:$N$150,Inventário!$D$10:$D$150,Estoque!F$10,Inventário!$E$10:$E$150,Estoque!$C83)),"ERRO")</f>
        <v/>
      </c>
      <c r="G83" s="60" t="str">
        <f>IFERROR(IF(F83="","",SUMIFS(Inventário!$N$10:$N$150,Inventário!$D$10:$D$150,Estoque!G$10,Inventário!$E$10:$E$150,Estoque!$C83)),"ERRO")</f>
        <v/>
      </c>
      <c r="H83" s="60" t="str">
        <f>IFERROR(IF(G83="","",SUMIFS(Inventário!$N$10:$N$150,Inventário!$D$10:$D$150,Estoque!H$10,Inventário!$E$10:$E$150,Estoque!$C83)),"ERRO")</f>
        <v/>
      </c>
      <c r="I83" s="60" t="str">
        <f>IFERROR(IF(H83="","",SUMIFS(Inventário!$N$10:$N$150,Inventário!$D$10:$D$150,Estoque!I$10,Inventário!$E$10:$E$150,Estoque!$C83)),"ERRO")</f>
        <v/>
      </c>
      <c r="J83" s="60" t="str">
        <f>IFERROR(IF(I83="","",SUMIFS(Inventário!$N$10:$N$150,Inventário!$D$10:$D$150,Estoque!J$10,Inventário!$E$10:$E$150,Estoque!$C83)),"ERRO")</f>
        <v/>
      </c>
      <c r="K83" s="60" t="str">
        <f>IFERROR(IF(J83="","",SUMIFS(Inventário!$N$10:$N$150,Inventário!$D$10:$D$150,Estoque!K$10,Inventário!$E$10:$E$150,Estoque!$C83)),"ERRO")</f>
        <v/>
      </c>
      <c r="L83" s="60" t="str">
        <f>IFERROR(IF(K83="","",SUMIFS(Inventário!$N$10:$N$150,Inventário!$D$10:$D$150,Estoque!L$10,Inventário!$E$10:$E$150,Estoque!$C83)),"ERRO")</f>
        <v/>
      </c>
      <c r="M83" s="60" t="str">
        <f>IFERROR(IF(L83="","",SUMIFS(Inventário!$N$10:$N$150,Inventário!$D$10:$D$150,Estoque!M$10,Inventário!$E$10:$E$150,Estoque!$C83)),"ERRO")</f>
        <v/>
      </c>
      <c r="N83" s="60" t="str">
        <f>IFERROR(IF(M83="","",SUMIFS(Inventário!$N$10:$N$150,Inventário!$D$10:$D$150,Estoque!N$10,Inventário!$E$10:$E$150,Estoque!$C83)),"ERRO")</f>
        <v/>
      </c>
      <c r="O83" s="60" t="str">
        <f>IFERROR(IF(N83="","",SUMIFS(Inventário!$N$10:$N$150,Inventário!$D$10:$D$150,Estoque!O$10,Inventário!$E$10:$E$150,Estoque!$C83)),"ERRO")</f>
        <v/>
      </c>
      <c r="S83" s="61">
        <f>Inventário!$E80</f>
        <v>0</v>
      </c>
    </row>
    <row r="84" spans="1:19" ht="19.5" customHeight="1">
      <c r="A84" s="46"/>
      <c r="B84" s="45">
        <v>72</v>
      </c>
      <c r="C84" s="63" t="str">
        <f>IF('Cadastro de Produtos'!C76="","",VLOOKUP(B84,'Cadastro de Produtos'!$B$5:$C$204,2,0))</f>
        <v/>
      </c>
      <c r="D84" s="64" t="str">
        <f>IFERROR(IF(C84="","",SUMIFS(Inventário!$N$10:$N$150,Inventário!$D$10:$D$150,Estoque!D$10,Inventário!$E$10:$E$150,Estoque!$C84)),"ERRO")</f>
        <v/>
      </c>
      <c r="E84" s="64" t="str">
        <f>IFERROR(IF(D84="","",SUMIFS(Inventário!$N$10:$N$150,Inventário!$D$10:$D$150,Estoque!E$10,Inventário!$E$10:$E$150,Estoque!$C84)),"ERRO")</f>
        <v/>
      </c>
      <c r="F84" s="64" t="str">
        <f>IFERROR(IF(E84="","",SUMIFS(Inventário!$N$10:$N$150,Inventário!$D$10:$D$150,Estoque!F$10,Inventário!$E$10:$E$150,Estoque!$C84)),"ERRO")</f>
        <v/>
      </c>
      <c r="G84" s="64" t="str">
        <f>IFERROR(IF(F84="","",SUMIFS(Inventário!$N$10:$N$150,Inventário!$D$10:$D$150,Estoque!G$10,Inventário!$E$10:$E$150,Estoque!$C84)),"ERRO")</f>
        <v/>
      </c>
      <c r="H84" s="64" t="str">
        <f>IFERROR(IF(G84="","",SUMIFS(Inventário!$N$10:$N$150,Inventário!$D$10:$D$150,Estoque!H$10,Inventário!$E$10:$E$150,Estoque!$C84)),"ERRO")</f>
        <v/>
      </c>
      <c r="I84" s="64" t="str">
        <f>IFERROR(IF(H84="","",SUMIFS(Inventário!$N$10:$N$150,Inventário!$D$10:$D$150,Estoque!I$10,Inventário!$E$10:$E$150,Estoque!$C84)),"ERRO")</f>
        <v/>
      </c>
      <c r="J84" s="64" t="str">
        <f>IFERROR(IF(I84="","",SUMIFS(Inventário!$N$10:$N$150,Inventário!$D$10:$D$150,Estoque!J$10,Inventário!$E$10:$E$150,Estoque!$C84)),"ERRO")</f>
        <v/>
      </c>
      <c r="K84" s="64" t="str">
        <f>IFERROR(IF(J84="","",SUMIFS(Inventário!$N$10:$N$150,Inventário!$D$10:$D$150,Estoque!K$10,Inventário!$E$10:$E$150,Estoque!$C84)),"ERRO")</f>
        <v/>
      </c>
      <c r="L84" s="64" t="str">
        <f>IFERROR(IF(K84="","",SUMIFS(Inventário!$N$10:$N$150,Inventário!$D$10:$D$150,Estoque!L$10,Inventário!$E$10:$E$150,Estoque!$C84)),"ERRO")</f>
        <v/>
      </c>
      <c r="M84" s="64" t="str">
        <f>IFERROR(IF(L84="","",SUMIFS(Inventário!$N$10:$N$150,Inventário!$D$10:$D$150,Estoque!M$10,Inventário!$E$10:$E$150,Estoque!$C84)),"ERRO")</f>
        <v/>
      </c>
      <c r="N84" s="64" t="str">
        <f>IFERROR(IF(M84="","",SUMIFS(Inventário!$N$10:$N$150,Inventário!$D$10:$D$150,Estoque!N$10,Inventário!$E$10:$E$150,Estoque!$C84)),"ERRO")</f>
        <v/>
      </c>
      <c r="O84" s="64" t="str">
        <f>IFERROR(IF(N84="","",SUMIFS(Inventário!$N$10:$N$150,Inventário!$D$10:$D$150,Estoque!O$10,Inventário!$E$10:$E$150,Estoque!$C84)),"ERRO")</f>
        <v/>
      </c>
      <c r="S84" s="61">
        <f>Inventário!$E81</f>
        <v>0</v>
      </c>
    </row>
    <row r="85" spans="1:19" ht="19.5" customHeight="1">
      <c r="A85" s="46"/>
      <c r="B85" s="45">
        <v>73</v>
      </c>
      <c r="C85" s="32" t="str">
        <f>IF('Cadastro de Produtos'!C77="","",VLOOKUP(B85,'Cadastro de Produtos'!$B$5:$C$204,2,0))</f>
        <v/>
      </c>
      <c r="D85" s="60" t="str">
        <f>IFERROR(IF(C85="","",SUMIFS(Inventário!$N$10:$N$150,Inventário!$D$10:$D$150,Estoque!D$10,Inventário!$E$10:$E$150,Estoque!$C85)),"ERRO")</f>
        <v/>
      </c>
      <c r="E85" s="60" t="str">
        <f>IFERROR(IF(D85="","",SUMIFS(Inventário!$N$10:$N$150,Inventário!$D$10:$D$150,Estoque!E$10,Inventário!$E$10:$E$150,Estoque!$C85)),"ERRO")</f>
        <v/>
      </c>
      <c r="F85" s="60" t="str">
        <f>IFERROR(IF(E85="","",SUMIFS(Inventário!$N$10:$N$150,Inventário!$D$10:$D$150,Estoque!F$10,Inventário!$E$10:$E$150,Estoque!$C85)),"ERRO")</f>
        <v/>
      </c>
      <c r="G85" s="60" t="str">
        <f>IFERROR(IF(F85="","",SUMIFS(Inventário!$N$10:$N$150,Inventário!$D$10:$D$150,Estoque!G$10,Inventário!$E$10:$E$150,Estoque!$C85)),"ERRO")</f>
        <v/>
      </c>
      <c r="H85" s="60" t="str">
        <f>IFERROR(IF(G85="","",SUMIFS(Inventário!$N$10:$N$150,Inventário!$D$10:$D$150,Estoque!H$10,Inventário!$E$10:$E$150,Estoque!$C85)),"ERRO")</f>
        <v/>
      </c>
      <c r="I85" s="60" t="str">
        <f>IFERROR(IF(H85="","",SUMIFS(Inventário!$N$10:$N$150,Inventário!$D$10:$D$150,Estoque!I$10,Inventário!$E$10:$E$150,Estoque!$C85)),"ERRO")</f>
        <v/>
      </c>
      <c r="J85" s="60" t="str">
        <f>IFERROR(IF(I85="","",SUMIFS(Inventário!$N$10:$N$150,Inventário!$D$10:$D$150,Estoque!J$10,Inventário!$E$10:$E$150,Estoque!$C85)),"ERRO")</f>
        <v/>
      </c>
      <c r="K85" s="60" t="str">
        <f>IFERROR(IF(J85="","",SUMIFS(Inventário!$N$10:$N$150,Inventário!$D$10:$D$150,Estoque!K$10,Inventário!$E$10:$E$150,Estoque!$C85)),"ERRO")</f>
        <v/>
      </c>
      <c r="L85" s="60" t="str">
        <f>IFERROR(IF(K85="","",SUMIFS(Inventário!$N$10:$N$150,Inventário!$D$10:$D$150,Estoque!L$10,Inventário!$E$10:$E$150,Estoque!$C85)),"ERRO")</f>
        <v/>
      </c>
      <c r="M85" s="60" t="str">
        <f>IFERROR(IF(L85="","",SUMIFS(Inventário!$N$10:$N$150,Inventário!$D$10:$D$150,Estoque!M$10,Inventário!$E$10:$E$150,Estoque!$C85)),"ERRO")</f>
        <v/>
      </c>
      <c r="N85" s="60" t="str">
        <f>IFERROR(IF(M85="","",SUMIFS(Inventário!$N$10:$N$150,Inventário!$D$10:$D$150,Estoque!N$10,Inventário!$E$10:$E$150,Estoque!$C85)),"ERRO")</f>
        <v/>
      </c>
      <c r="O85" s="60" t="str">
        <f>IFERROR(IF(N85="","",SUMIFS(Inventário!$N$10:$N$150,Inventário!$D$10:$D$150,Estoque!O$10,Inventário!$E$10:$E$150,Estoque!$C85)),"ERRO")</f>
        <v/>
      </c>
      <c r="S85" s="61">
        <f>Inventário!$E82</f>
        <v>0</v>
      </c>
    </row>
    <row r="86" spans="1:19" ht="19.5" customHeight="1">
      <c r="A86" s="46"/>
      <c r="B86" s="45">
        <v>74</v>
      </c>
      <c r="C86" s="63" t="str">
        <f>IF('Cadastro de Produtos'!C78="","",VLOOKUP(B86,'Cadastro de Produtos'!$B$5:$C$204,2,0))</f>
        <v/>
      </c>
      <c r="D86" s="64" t="str">
        <f>IFERROR(IF(C86="","",SUMIFS(Inventário!$N$10:$N$150,Inventário!$D$10:$D$150,Estoque!D$10,Inventário!$E$10:$E$150,Estoque!$C86)),"ERRO")</f>
        <v/>
      </c>
      <c r="E86" s="64" t="str">
        <f>IFERROR(IF(D86="","",SUMIFS(Inventário!$N$10:$N$150,Inventário!$D$10:$D$150,Estoque!E$10,Inventário!$E$10:$E$150,Estoque!$C86)),"ERRO")</f>
        <v/>
      </c>
      <c r="F86" s="64" t="str">
        <f>IFERROR(IF(E86="","",SUMIFS(Inventário!$N$10:$N$150,Inventário!$D$10:$D$150,Estoque!F$10,Inventário!$E$10:$E$150,Estoque!$C86)),"ERRO")</f>
        <v/>
      </c>
      <c r="G86" s="64" t="str">
        <f>IFERROR(IF(F86="","",SUMIFS(Inventário!$N$10:$N$150,Inventário!$D$10:$D$150,Estoque!G$10,Inventário!$E$10:$E$150,Estoque!$C86)),"ERRO")</f>
        <v/>
      </c>
      <c r="H86" s="64" t="str">
        <f>IFERROR(IF(G86="","",SUMIFS(Inventário!$N$10:$N$150,Inventário!$D$10:$D$150,Estoque!H$10,Inventário!$E$10:$E$150,Estoque!$C86)),"ERRO")</f>
        <v/>
      </c>
      <c r="I86" s="64" t="str">
        <f>IFERROR(IF(H86="","",SUMIFS(Inventário!$N$10:$N$150,Inventário!$D$10:$D$150,Estoque!I$10,Inventário!$E$10:$E$150,Estoque!$C86)),"ERRO")</f>
        <v/>
      </c>
      <c r="J86" s="64" t="str">
        <f>IFERROR(IF(I86="","",SUMIFS(Inventário!$N$10:$N$150,Inventário!$D$10:$D$150,Estoque!J$10,Inventário!$E$10:$E$150,Estoque!$C86)),"ERRO")</f>
        <v/>
      </c>
      <c r="K86" s="64" t="str">
        <f>IFERROR(IF(J86="","",SUMIFS(Inventário!$N$10:$N$150,Inventário!$D$10:$D$150,Estoque!K$10,Inventário!$E$10:$E$150,Estoque!$C86)),"ERRO")</f>
        <v/>
      </c>
      <c r="L86" s="64" t="str">
        <f>IFERROR(IF(K86="","",SUMIFS(Inventário!$N$10:$N$150,Inventário!$D$10:$D$150,Estoque!L$10,Inventário!$E$10:$E$150,Estoque!$C86)),"ERRO")</f>
        <v/>
      </c>
      <c r="M86" s="64" t="str">
        <f>IFERROR(IF(L86="","",SUMIFS(Inventário!$N$10:$N$150,Inventário!$D$10:$D$150,Estoque!M$10,Inventário!$E$10:$E$150,Estoque!$C86)),"ERRO")</f>
        <v/>
      </c>
      <c r="N86" s="64" t="str">
        <f>IFERROR(IF(M86="","",SUMIFS(Inventário!$N$10:$N$150,Inventário!$D$10:$D$150,Estoque!N$10,Inventário!$E$10:$E$150,Estoque!$C86)),"ERRO")</f>
        <v/>
      </c>
      <c r="O86" s="64" t="str">
        <f>IFERROR(IF(N86="","",SUMIFS(Inventário!$N$10:$N$150,Inventário!$D$10:$D$150,Estoque!O$10,Inventário!$E$10:$E$150,Estoque!$C86)),"ERRO")</f>
        <v/>
      </c>
      <c r="S86" s="61">
        <f>Inventário!$E83</f>
        <v>0</v>
      </c>
    </row>
    <row r="87" spans="1:19" ht="19.5" customHeight="1">
      <c r="A87" s="46"/>
      <c r="B87" s="45">
        <v>75</v>
      </c>
      <c r="C87" s="32" t="str">
        <f>IF('Cadastro de Produtos'!C79="","",VLOOKUP(B87,'Cadastro de Produtos'!$B$5:$C$204,2,0))</f>
        <v/>
      </c>
      <c r="D87" s="60" t="str">
        <f>IFERROR(IF(C87="","",SUMIFS(Inventário!$N$10:$N$150,Inventário!$D$10:$D$150,Estoque!D$10,Inventário!$E$10:$E$150,Estoque!$C87)),"ERRO")</f>
        <v/>
      </c>
      <c r="E87" s="60" t="str">
        <f>IFERROR(IF(D87="","",SUMIFS(Inventário!$N$10:$N$150,Inventário!$D$10:$D$150,Estoque!E$10,Inventário!$E$10:$E$150,Estoque!$C87)),"ERRO")</f>
        <v/>
      </c>
      <c r="F87" s="60" t="str">
        <f>IFERROR(IF(E87="","",SUMIFS(Inventário!$N$10:$N$150,Inventário!$D$10:$D$150,Estoque!F$10,Inventário!$E$10:$E$150,Estoque!$C87)),"ERRO")</f>
        <v/>
      </c>
      <c r="G87" s="60" t="str">
        <f>IFERROR(IF(F87="","",SUMIFS(Inventário!$N$10:$N$150,Inventário!$D$10:$D$150,Estoque!G$10,Inventário!$E$10:$E$150,Estoque!$C87)),"ERRO")</f>
        <v/>
      </c>
      <c r="H87" s="60" t="str">
        <f>IFERROR(IF(G87="","",SUMIFS(Inventário!$N$10:$N$150,Inventário!$D$10:$D$150,Estoque!H$10,Inventário!$E$10:$E$150,Estoque!$C87)),"ERRO")</f>
        <v/>
      </c>
      <c r="I87" s="60" t="str">
        <f>IFERROR(IF(H87="","",SUMIFS(Inventário!$N$10:$N$150,Inventário!$D$10:$D$150,Estoque!I$10,Inventário!$E$10:$E$150,Estoque!$C87)),"ERRO")</f>
        <v/>
      </c>
      <c r="J87" s="60" t="str">
        <f>IFERROR(IF(I87="","",SUMIFS(Inventário!$N$10:$N$150,Inventário!$D$10:$D$150,Estoque!J$10,Inventário!$E$10:$E$150,Estoque!$C87)),"ERRO")</f>
        <v/>
      </c>
      <c r="K87" s="60" t="str">
        <f>IFERROR(IF(J87="","",SUMIFS(Inventário!$N$10:$N$150,Inventário!$D$10:$D$150,Estoque!K$10,Inventário!$E$10:$E$150,Estoque!$C87)),"ERRO")</f>
        <v/>
      </c>
      <c r="L87" s="60" t="str">
        <f>IFERROR(IF(K87="","",SUMIFS(Inventário!$N$10:$N$150,Inventário!$D$10:$D$150,Estoque!L$10,Inventário!$E$10:$E$150,Estoque!$C87)),"ERRO")</f>
        <v/>
      </c>
      <c r="M87" s="60" t="str">
        <f>IFERROR(IF(L87="","",SUMIFS(Inventário!$N$10:$N$150,Inventário!$D$10:$D$150,Estoque!M$10,Inventário!$E$10:$E$150,Estoque!$C87)),"ERRO")</f>
        <v/>
      </c>
      <c r="N87" s="60" t="str">
        <f>IFERROR(IF(M87="","",SUMIFS(Inventário!$N$10:$N$150,Inventário!$D$10:$D$150,Estoque!N$10,Inventário!$E$10:$E$150,Estoque!$C87)),"ERRO")</f>
        <v/>
      </c>
      <c r="O87" s="60" t="str">
        <f>IFERROR(IF(N87="","",SUMIFS(Inventário!$N$10:$N$150,Inventário!$D$10:$D$150,Estoque!O$10,Inventário!$E$10:$E$150,Estoque!$C87)),"ERRO")</f>
        <v/>
      </c>
      <c r="S87" s="61">
        <f>Inventário!$E84</f>
        <v>0</v>
      </c>
    </row>
    <row r="88" spans="1:19" ht="19.5" customHeight="1">
      <c r="A88" s="46"/>
      <c r="B88" s="45">
        <v>76</v>
      </c>
      <c r="C88" s="63" t="str">
        <f>IF('Cadastro de Produtos'!C80="","",VLOOKUP(B88,'Cadastro de Produtos'!$B$5:$C$204,2,0))</f>
        <v/>
      </c>
      <c r="D88" s="64" t="str">
        <f>IFERROR(IF(C88="","",SUMIFS(Inventário!$N$10:$N$150,Inventário!$D$10:$D$150,Estoque!D$10,Inventário!$E$10:$E$150,Estoque!$C88)),"ERRO")</f>
        <v/>
      </c>
      <c r="E88" s="64" t="str">
        <f>IFERROR(IF(D88="","",SUMIFS(Inventário!$N$10:$N$150,Inventário!$D$10:$D$150,Estoque!E$10,Inventário!$E$10:$E$150,Estoque!$C88)),"ERRO")</f>
        <v/>
      </c>
      <c r="F88" s="64" t="str">
        <f>IFERROR(IF(E88="","",SUMIFS(Inventário!$N$10:$N$150,Inventário!$D$10:$D$150,Estoque!F$10,Inventário!$E$10:$E$150,Estoque!$C88)),"ERRO")</f>
        <v/>
      </c>
      <c r="G88" s="64" t="str">
        <f>IFERROR(IF(F88="","",SUMIFS(Inventário!$N$10:$N$150,Inventário!$D$10:$D$150,Estoque!G$10,Inventário!$E$10:$E$150,Estoque!$C88)),"ERRO")</f>
        <v/>
      </c>
      <c r="H88" s="64" t="str">
        <f>IFERROR(IF(G88="","",SUMIFS(Inventário!$N$10:$N$150,Inventário!$D$10:$D$150,Estoque!H$10,Inventário!$E$10:$E$150,Estoque!$C88)),"ERRO")</f>
        <v/>
      </c>
      <c r="I88" s="64" t="str">
        <f>IFERROR(IF(H88="","",SUMIFS(Inventário!$N$10:$N$150,Inventário!$D$10:$D$150,Estoque!I$10,Inventário!$E$10:$E$150,Estoque!$C88)),"ERRO")</f>
        <v/>
      </c>
      <c r="J88" s="64" t="str">
        <f>IFERROR(IF(I88="","",SUMIFS(Inventário!$N$10:$N$150,Inventário!$D$10:$D$150,Estoque!J$10,Inventário!$E$10:$E$150,Estoque!$C88)),"ERRO")</f>
        <v/>
      </c>
      <c r="K88" s="64" t="str">
        <f>IFERROR(IF(J88="","",SUMIFS(Inventário!$N$10:$N$150,Inventário!$D$10:$D$150,Estoque!K$10,Inventário!$E$10:$E$150,Estoque!$C88)),"ERRO")</f>
        <v/>
      </c>
      <c r="L88" s="64" t="str">
        <f>IFERROR(IF(K88="","",SUMIFS(Inventário!$N$10:$N$150,Inventário!$D$10:$D$150,Estoque!L$10,Inventário!$E$10:$E$150,Estoque!$C88)),"ERRO")</f>
        <v/>
      </c>
      <c r="M88" s="64" t="str">
        <f>IFERROR(IF(L88="","",SUMIFS(Inventário!$N$10:$N$150,Inventário!$D$10:$D$150,Estoque!M$10,Inventário!$E$10:$E$150,Estoque!$C88)),"ERRO")</f>
        <v/>
      </c>
      <c r="N88" s="64" t="str">
        <f>IFERROR(IF(M88="","",SUMIFS(Inventário!$N$10:$N$150,Inventário!$D$10:$D$150,Estoque!N$10,Inventário!$E$10:$E$150,Estoque!$C88)),"ERRO")</f>
        <v/>
      </c>
      <c r="O88" s="64" t="str">
        <f>IFERROR(IF(N88="","",SUMIFS(Inventário!$N$10:$N$150,Inventário!$D$10:$D$150,Estoque!O$10,Inventário!$E$10:$E$150,Estoque!$C88)),"ERRO")</f>
        <v/>
      </c>
      <c r="S88" s="61">
        <f>Inventário!$E85</f>
        <v>0</v>
      </c>
    </row>
    <row r="89" spans="1:19" ht="19.5" customHeight="1">
      <c r="A89" s="46"/>
      <c r="B89" s="45">
        <v>77</v>
      </c>
      <c r="C89" s="32" t="str">
        <f>IF('Cadastro de Produtos'!C81="","",VLOOKUP(B89,'Cadastro de Produtos'!$B$5:$C$204,2,0))</f>
        <v/>
      </c>
      <c r="D89" s="60" t="str">
        <f>IFERROR(IF(C89="","",SUMIFS(Inventário!$N$10:$N$150,Inventário!$D$10:$D$150,Estoque!D$10,Inventário!$E$10:$E$150,Estoque!$C89)),"ERRO")</f>
        <v/>
      </c>
      <c r="E89" s="60" t="str">
        <f>IFERROR(IF(D89="","",SUMIFS(Inventário!$N$10:$N$150,Inventário!$D$10:$D$150,Estoque!E$10,Inventário!$E$10:$E$150,Estoque!$C89)),"ERRO")</f>
        <v/>
      </c>
      <c r="F89" s="60" t="str">
        <f>IFERROR(IF(E89="","",SUMIFS(Inventário!$N$10:$N$150,Inventário!$D$10:$D$150,Estoque!F$10,Inventário!$E$10:$E$150,Estoque!$C89)),"ERRO")</f>
        <v/>
      </c>
      <c r="G89" s="60" t="str">
        <f>IFERROR(IF(F89="","",SUMIFS(Inventário!$N$10:$N$150,Inventário!$D$10:$D$150,Estoque!G$10,Inventário!$E$10:$E$150,Estoque!$C89)),"ERRO")</f>
        <v/>
      </c>
      <c r="H89" s="60" t="str">
        <f>IFERROR(IF(G89="","",SUMIFS(Inventário!$N$10:$N$150,Inventário!$D$10:$D$150,Estoque!H$10,Inventário!$E$10:$E$150,Estoque!$C89)),"ERRO")</f>
        <v/>
      </c>
      <c r="I89" s="60" t="str">
        <f>IFERROR(IF(H89="","",SUMIFS(Inventário!$N$10:$N$150,Inventário!$D$10:$D$150,Estoque!I$10,Inventário!$E$10:$E$150,Estoque!$C89)),"ERRO")</f>
        <v/>
      </c>
      <c r="J89" s="60" t="str">
        <f>IFERROR(IF(I89="","",SUMIFS(Inventário!$N$10:$N$150,Inventário!$D$10:$D$150,Estoque!J$10,Inventário!$E$10:$E$150,Estoque!$C89)),"ERRO")</f>
        <v/>
      </c>
      <c r="K89" s="60" t="str">
        <f>IFERROR(IF(J89="","",SUMIFS(Inventário!$N$10:$N$150,Inventário!$D$10:$D$150,Estoque!K$10,Inventário!$E$10:$E$150,Estoque!$C89)),"ERRO")</f>
        <v/>
      </c>
      <c r="L89" s="60" t="str">
        <f>IFERROR(IF(K89="","",SUMIFS(Inventário!$N$10:$N$150,Inventário!$D$10:$D$150,Estoque!L$10,Inventário!$E$10:$E$150,Estoque!$C89)),"ERRO")</f>
        <v/>
      </c>
      <c r="M89" s="60" t="str">
        <f>IFERROR(IF(L89="","",SUMIFS(Inventário!$N$10:$N$150,Inventário!$D$10:$D$150,Estoque!M$10,Inventário!$E$10:$E$150,Estoque!$C89)),"ERRO")</f>
        <v/>
      </c>
      <c r="N89" s="60" t="str">
        <f>IFERROR(IF(M89="","",SUMIFS(Inventário!$N$10:$N$150,Inventário!$D$10:$D$150,Estoque!N$10,Inventário!$E$10:$E$150,Estoque!$C89)),"ERRO")</f>
        <v/>
      </c>
      <c r="O89" s="60" t="str">
        <f>IFERROR(IF(N89="","",SUMIFS(Inventário!$N$10:$N$150,Inventário!$D$10:$D$150,Estoque!O$10,Inventário!$E$10:$E$150,Estoque!$C89)),"ERRO")</f>
        <v/>
      </c>
      <c r="S89" s="61">
        <f>Inventário!$E86</f>
        <v>0</v>
      </c>
    </row>
    <row r="90" spans="1:19" ht="19.5" customHeight="1">
      <c r="A90" s="46"/>
      <c r="B90" s="45">
        <v>78</v>
      </c>
      <c r="C90" s="63" t="str">
        <f>IF('Cadastro de Produtos'!C82="","",VLOOKUP(B90,'Cadastro de Produtos'!$B$5:$C$204,2,0))</f>
        <v/>
      </c>
      <c r="D90" s="64" t="str">
        <f>IFERROR(IF(C90="","",SUMIFS(Inventário!$N$10:$N$150,Inventário!$D$10:$D$150,Estoque!D$10,Inventário!$E$10:$E$150,Estoque!$C90)),"ERRO")</f>
        <v/>
      </c>
      <c r="E90" s="64" t="str">
        <f>IFERROR(IF(D90="","",SUMIFS(Inventário!$N$10:$N$150,Inventário!$D$10:$D$150,Estoque!E$10,Inventário!$E$10:$E$150,Estoque!$C90)),"ERRO")</f>
        <v/>
      </c>
      <c r="F90" s="64" t="str">
        <f>IFERROR(IF(E90="","",SUMIFS(Inventário!$N$10:$N$150,Inventário!$D$10:$D$150,Estoque!F$10,Inventário!$E$10:$E$150,Estoque!$C90)),"ERRO")</f>
        <v/>
      </c>
      <c r="G90" s="64" t="str">
        <f>IFERROR(IF(F90="","",SUMIFS(Inventário!$N$10:$N$150,Inventário!$D$10:$D$150,Estoque!G$10,Inventário!$E$10:$E$150,Estoque!$C90)),"ERRO")</f>
        <v/>
      </c>
      <c r="H90" s="64" t="str">
        <f>IFERROR(IF(G90="","",SUMIFS(Inventário!$N$10:$N$150,Inventário!$D$10:$D$150,Estoque!H$10,Inventário!$E$10:$E$150,Estoque!$C90)),"ERRO")</f>
        <v/>
      </c>
      <c r="I90" s="64" t="str">
        <f>IFERROR(IF(H90="","",SUMIFS(Inventário!$N$10:$N$150,Inventário!$D$10:$D$150,Estoque!I$10,Inventário!$E$10:$E$150,Estoque!$C90)),"ERRO")</f>
        <v/>
      </c>
      <c r="J90" s="64" t="str">
        <f>IFERROR(IF(I90="","",SUMIFS(Inventário!$N$10:$N$150,Inventário!$D$10:$D$150,Estoque!J$10,Inventário!$E$10:$E$150,Estoque!$C90)),"ERRO")</f>
        <v/>
      </c>
      <c r="K90" s="64" t="str">
        <f>IFERROR(IF(J90="","",SUMIFS(Inventário!$N$10:$N$150,Inventário!$D$10:$D$150,Estoque!K$10,Inventário!$E$10:$E$150,Estoque!$C90)),"ERRO")</f>
        <v/>
      </c>
      <c r="L90" s="64" t="str">
        <f>IFERROR(IF(K90="","",SUMIFS(Inventário!$N$10:$N$150,Inventário!$D$10:$D$150,Estoque!L$10,Inventário!$E$10:$E$150,Estoque!$C90)),"ERRO")</f>
        <v/>
      </c>
      <c r="M90" s="64" t="str">
        <f>IFERROR(IF(L90="","",SUMIFS(Inventário!$N$10:$N$150,Inventário!$D$10:$D$150,Estoque!M$10,Inventário!$E$10:$E$150,Estoque!$C90)),"ERRO")</f>
        <v/>
      </c>
      <c r="N90" s="64" t="str">
        <f>IFERROR(IF(M90="","",SUMIFS(Inventário!$N$10:$N$150,Inventário!$D$10:$D$150,Estoque!N$10,Inventário!$E$10:$E$150,Estoque!$C90)),"ERRO")</f>
        <v/>
      </c>
      <c r="O90" s="64" t="str">
        <f>IFERROR(IF(N90="","",SUMIFS(Inventário!$N$10:$N$150,Inventário!$D$10:$D$150,Estoque!O$10,Inventário!$E$10:$E$150,Estoque!$C90)),"ERRO")</f>
        <v/>
      </c>
      <c r="S90" s="61">
        <f>Inventário!$E87</f>
        <v>0</v>
      </c>
    </row>
    <row r="91" spans="1:19" ht="19.5" customHeight="1">
      <c r="A91" s="46"/>
      <c r="B91" s="45">
        <v>79</v>
      </c>
      <c r="C91" s="32" t="str">
        <f>IF('Cadastro de Produtos'!C83="","",VLOOKUP(B91,'Cadastro de Produtos'!$B$5:$C$204,2,0))</f>
        <v/>
      </c>
      <c r="D91" s="60" t="str">
        <f>IFERROR(IF(C91="","",SUMIFS(Inventário!$N$10:$N$150,Inventário!$D$10:$D$150,Estoque!D$10,Inventário!$E$10:$E$150,Estoque!$C91)),"ERRO")</f>
        <v/>
      </c>
      <c r="E91" s="60" t="str">
        <f>IFERROR(IF(D91="","",SUMIFS(Inventário!$N$10:$N$150,Inventário!$D$10:$D$150,Estoque!E$10,Inventário!$E$10:$E$150,Estoque!$C91)),"ERRO")</f>
        <v/>
      </c>
      <c r="F91" s="60" t="str">
        <f>IFERROR(IF(E91="","",SUMIFS(Inventário!$N$10:$N$150,Inventário!$D$10:$D$150,Estoque!F$10,Inventário!$E$10:$E$150,Estoque!$C91)),"ERRO")</f>
        <v/>
      </c>
      <c r="G91" s="60" t="str">
        <f>IFERROR(IF(F91="","",SUMIFS(Inventário!$N$10:$N$150,Inventário!$D$10:$D$150,Estoque!G$10,Inventário!$E$10:$E$150,Estoque!$C91)),"ERRO")</f>
        <v/>
      </c>
      <c r="H91" s="60" t="str">
        <f>IFERROR(IF(G91="","",SUMIFS(Inventário!$N$10:$N$150,Inventário!$D$10:$D$150,Estoque!H$10,Inventário!$E$10:$E$150,Estoque!$C91)),"ERRO")</f>
        <v/>
      </c>
      <c r="I91" s="60" t="str">
        <f>IFERROR(IF(H91="","",SUMIFS(Inventário!$N$10:$N$150,Inventário!$D$10:$D$150,Estoque!I$10,Inventário!$E$10:$E$150,Estoque!$C91)),"ERRO")</f>
        <v/>
      </c>
      <c r="J91" s="60" t="str">
        <f>IFERROR(IF(I91="","",SUMIFS(Inventário!$N$10:$N$150,Inventário!$D$10:$D$150,Estoque!J$10,Inventário!$E$10:$E$150,Estoque!$C91)),"ERRO")</f>
        <v/>
      </c>
      <c r="K91" s="60" t="str">
        <f>IFERROR(IF(J91="","",SUMIFS(Inventário!$N$10:$N$150,Inventário!$D$10:$D$150,Estoque!K$10,Inventário!$E$10:$E$150,Estoque!$C91)),"ERRO")</f>
        <v/>
      </c>
      <c r="L91" s="60" t="str">
        <f>IFERROR(IF(K91="","",SUMIFS(Inventário!$N$10:$N$150,Inventário!$D$10:$D$150,Estoque!L$10,Inventário!$E$10:$E$150,Estoque!$C91)),"ERRO")</f>
        <v/>
      </c>
      <c r="M91" s="60" t="str">
        <f>IFERROR(IF(L91="","",SUMIFS(Inventário!$N$10:$N$150,Inventário!$D$10:$D$150,Estoque!M$10,Inventário!$E$10:$E$150,Estoque!$C91)),"ERRO")</f>
        <v/>
      </c>
      <c r="N91" s="60" t="str">
        <f>IFERROR(IF(M91="","",SUMIFS(Inventário!$N$10:$N$150,Inventário!$D$10:$D$150,Estoque!N$10,Inventário!$E$10:$E$150,Estoque!$C91)),"ERRO")</f>
        <v/>
      </c>
      <c r="O91" s="60" t="str">
        <f>IFERROR(IF(N91="","",SUMIFS(Inventário!$N$10:$N$150,Inventário!$D$10:$D$150,Estoque!O$10,Inventário!$E$10:$E$150,Estoque!$C91)),"ERRO")</f>
        <v/>
      </c>
      <c r="S91" s="61">
        <f>Inventário!$E88</f>
        <v>0</v>
      </c>
    </row>
    <row r="92" spans="1:19" ht="19.5" customHeight="1">
      <c r="A92" s="46"/>
      <c r="B92" s="45">
        <v>80</v>
      </c>
      <c r="C92" s="63" t="str">
        <f>IF('Cadastro de Produtos'!C84="","",VLOOKUP(B92,'Cadastro de Produtos'!$B$5:$C$204,2,0))</f>
        <v/>
      </c>
      <c r="D92" s="64" t="str">
        <f>IFERROR(IF(C92="","",SUMIFS(Inventário!$N$10:$N$150,Inventário!$D$10:$D$150,Estoque!D$10,Inventário!$E$10:$E$150,Estoque!$C92)),"ERRO")</f>
        <v/>
      </c>
      <c r="E92" s="64" t="str">
        <f>IFERROR(IF(D92="","",SUMIFS(Inventário!$N$10:$N$150,Inventário!$D$10:$D$150,Estoque!E$10,Inventário!$E$10:$E$150,Estoque!$C92)),"ERRO")</f>
        <v/>
      </c>
      <c r="F92" s="64" t="str">
        <f>IFERROR(IF(E92="","",SUMIFS(Inventário!$N$10:$N$150,Inventário!$D$10:$D$150,Estoque!F$10,Inventário!$E$10:$E$150,Estoque!$C92)),"ERRO")</f>
        <v/>
      </c>
      <c r="G92" s="64" t="str">
        <f>IFERROR(IF(F92="","",SUMIFS(Inventário!$N$10:$N$150,Inventário!$D$10:$D$150,Estoque!G$10,Inventário!$E$10:$E$150,Estoque!$C92)),"ERRO")</f>
        <v/>
      </c>
      <c r="H92" s="64" t="str">
        <f>IFERROR(IF(G92="","",SUMIFS(Inventário!$N$10:$N$150,Inventário!$D$10:$D$150,Estoque!H$10,Inventário!$E$10:$E$150,Estoque!$C92)),"ERRO")</f>
        <v/>
      </c>
      <c r="I92" s="64" t="str">
        <f>IFERROR(IF(H92="","",SUMIFS(Inventário!$N$10:$N$150,Inventário!$D$10:$D$150,Estoque!I$10,Inventário!$E$10:$E$150,Estoque!$C92)),"ERRO")</f>
        <v/>
      </c>
      <c r="J92" s="64" t="str">
        <f>IFERROR(IF(I92="","",SUMIFS(Inventário!$N$10:$N$150,Inventário!$D$10:$D$150,Estoque!J$10,Inventário!$E$10:$E$150,Estoque!$C92)),"ERRO")</f>
        <v/>
      </c>
      <c r="K92" s="64" t="str">
        <f>IFERROR(IF(J92="","",SUMIFS(Inventário!$N$10:$N$150,Inventário!$D$10:$D$150,Estoque!K$10,Inventário!$E$10:$E$150,Estoque!$C92)),"ERRO")</f>
        <v/>
      </c>
      <c r="L92" s="64" t="str">
        <f>IFERROR(IF(K92="","",SUMIFS(Inventário!$N$10:$N$150,Inventário!$D$10:$D$150,Estoque!L$10,Inventário!$E$10:$E$150,Estoque!$C92)),"ERRO")</f>
        <v/>
      </c>
      <c r="M92" s="64" t="str">
        <f>IFERROR(IF(L92="","",SUMIFS(Inventário!$N$10:$N$150,Inventário!$D$10:$D$150,Estoque!M$10,Inventário!$E$10:$E$150,Estoque!$C92)),"ERRO")</f>
        <v/>
      </c>
      <c r="N92" s="64" t="str">
        <f>IFERROR(IF(M92="","",SUMIFS(Inventário!$N$10:$N$150,Inventário!$D$10:$D$150,Estoque!N$10,Inventário!$E$10:$E$150,Estoque!$C92)),"ERRO")</f>
        <v/>
      </c>
      <c r="O92" s="64" t="str">
        <f>IFERROR(IF(N92="","",SUMIFS(Inventário!$N$10:$N$150,Inventário!$D$10:$D$150,Estoque!O$10,Inventário!$E$10:$E$150,Estoque!$C92)),"ERRO")</f>
        <v/>
      </c>
      <c r="S92" s="61">
        <f>Inventário!$E89</f>
        <v>0</v>
      </c>
    </row>
    <row r="93" spans="1:19" ht="19.5" customHeight="1">
      <c r="A93" s="46"/>
      <c r="B93" s="45">
        <v>81</v>
      </c>
      <c r="C93" s="32" t="str">
        <f>IF('Cadastro de Produtos'!C85="","",VLOOKUP(B93,'Cadastro de Produtos'!$B$5:$C$204,2,0))</f>
        <v/>
      </c>
      <c r="D93" s="60" t="str">
        <f>IFERROR(IF(C93="","",SUMIFS(Inventário!$N$10:$N$150,Inventário!$D$10:$D$150,Estoque!D$10,Inventário!$E$10:$E$150,Estoque!$C93)),"ERRO")</f>
        <v/>
      </c>
      <c r="E93" s="60" t="str">
        <f>IFERROR(IF(D93="","",SUMIFS(Inventário!$N$10:$N$150,Inventário!$D$10:$D$150,Estoque!E$10,Inventário!$E$10:$E$150,Estoque!$C93)),"ERRO")</f>
        <v/>
      </c>
      <c r="F93" s="60" t="str">
        <f>IFERROR(IF(E93="","",SUMIFS(Inventário!$N$10:$N$150,Inventário!$D$10:$D$150,Estoque!F$10,Inventário!$E$10:$E$150,Estoque!$C93)),"ERRO")</f>
        <v/>
      </c>
      <c r="G93" s="60" t="str">
        <f>IFERROR(IF(F93="","",SUMIFS(Inventário!$N$10:$N$150,Inventário!$D$10:$D$150,Estoque!G$10,Inventário!$E$10:$E$150,Estoque!$C93)),"ERRO")</f>
        <v/>
      </c>
      <c r="H93" s="60" t="str">
        <f>IFERROR(IF(G93="","",SUMIFS(Inventário!$N$10:$N$150,Inventário!$D$10:$D$150,Estoque!H$10,Inventário!$E$10:$E$150,Estoque!$C93)),"ERRO")</f>
        <v/>
      </c>
      <c r="I93" s="60" t="str">
        <f>IFERROR(IF(H93="","",SUMIFS(Inventário!$N$10:$N$150,Inventário!$D$10:$D$150,Estoque!I$10,Inventário!$E$10:$E$150,Estoque!$C93)),"ERRO")</f>
        <v/>
      </c>
      <c r="J93" s="60" t="str">
        <f>IFERROR(IF(I93="","",SUMIFS(Inventário!$N$10:$N$150,Inventário!$D$10:$D$150,Estoque!J$10,Inventário!$E$10:$E$150,Estoque!$C93)),"ERRO")</f>
        <v/>
      </c>
      <c r="K93" s="60" t="str">
        <f>IFERROR(IF(J93="","",SUMIFS(Inventário!$N$10:$N$150,Inventário!$D$10:$D$150,Estoque!K$10,Inventário!$E$10:$E$150,Estoque!$C93)),"ERRO")</f>
        <v/>
      </c>
      <c r="L93" s="60" t="str">
        <f>IFERROR(IF(K93="","",SUMIFS(Inventário!$N$10:$N$150,Inventário!$D$10:$D$150,Estoque!L$10,Inventário!$E$10:$E$150,Estoque!$C93)),"ERRO")</f>
        <v/>
      </c>
      <c r="M93" s="60" t="str">
        <f>IFERROR(IF(L93="","",SUMIFS(Inventário!$N$10:$N$150,Inventário!$D$10:$D$150,Estoque!M$10,Inventário!$E$10:$E$150,Estoque!$C93)),"ERRO")</f>
        <v/>
      </c>
      <c r="N93" s="60" t="str">
        <f>IFERROR(IF(M93="","",SUMIFS(Inventário!$N$10:$N$150,Inventário!$D$10:$D$150,Estoque!N$10,Inventário!$E$10:$E$150,Estoque!$C93)),"ERRO")</f>
        <v/>
      </c>
      <c r="O93" s="60" t="str">
        <f>IFERROR(IF(N93="","",SUMIFS(Inventário!$N$10:$N$150,Inventário!$D$10:$D$150,Estoque!O$10,Inventário!$E$10:$E$150,Estoque!$C93)),"ERRO")</f>
        <v/>
      </c>
      <c r="S93" s="61">
        <f>Inventário!$E90</f>
        <v>0</v>
      </c>
    </row>
    <row r="94" spans="1:19" ht="19.5" customHeight="1">
      <c r="A94" s="46"/>
      <c r="B94" s="45">
        <v>82</v>
      </c>
      <c r="C94" s="63" t="str">
        <f>IF('Cadastro de Produtos'!C86="","",VLOOKUP(B94,'Cadastro de Produtos'!$B$5:$C$204,2,0))</f>
        <v/>
      </c>
      <c r="D94" s="64" t="str">
        <f>IFERROR(IF(C94="","",SUMIFS(Inventário!$N$10:$N$150,Inventário!$D$10:$D$150,Estoque!D$10,Inventário!$E$10:$E$150,Estoque!$C94)),"ERRO")</f>
        <v/>
      </c>
      <c r="E94" s="64" t="str">
        <f>IFERROR(IF(D94="","",SUMIFS(Inventário!$N$10:$N$150,Inventário!$D$10:$D$150,Estoque!E$10,Inventário!$E$10:$E$150,Estoque!$C94)),"ERRO")</f>
        <v/>
      </c>
      <c r="F94" s="64" t="str">
        <f>IFERROR(IF(E94="","",SUMIFS(Inventário!$N$10:$N$150,Inventário!$D$10:$D$150,Estoque!F$10,Inventário!$E$10:$E$150,Estoque!$C94)),"ERRO")</f>
        <v/>
      </c>
      <c r="G94" s="64" t="str">
        <f>IFERROR(IF(F94="","",SUMIFS(Inventário!$N$10:$N$150,Inventário!$D$10:$D$150,Estoque!G$10,Inventário!$E$10:$E$150,Estoque!$C94)),"ERRO")</f>
        <v/>
      </c>
      <c r="H94" s="64" t="str">
        <f>IFERROR(IF(G94="","",SUMIFS(Inventário!$N$10:$N$150,Inventário!$D$10:$D$150,Estoque!H$10,Inventário!$E$10:$E$150,Estoque!$C94)),"ERRO")</f>
        <v/>
      </c>
      <c r="I94" s="64" t="str">
        <f>IFERROR(IF(H94="","",SUMIFS(Inventário!$N$10:$N$150,Inventário!$D$10:$D$150,Estoque!I$10,Inventário!$E$10:$E$150,Estoque!$C94)),"ERRO")</f>
        <v/>
      </c>
      <c r="J94" s="64" t="str">
        <f>IFERROR(IF(I94="","",SUMIFS(Inventário!$N$10:$N$150,Inventário!$D$10:$D$150,Estoque!J$10,Inventário!$E$10:$E$150,Estoque!$C94)),"ERRO")</f>
        <v/>
      </c>
      <c r="K94" s="64" t="str">
        <f>IFERROR(IF(J94="","",SUMIFS(Inventário!$N$10:$N$150,Inventário!$D$10:$D$150,Estoque!K$10,Inventário!$E$10:$E$150,Estoque!$C94)),"ERRO")</f>
        <v/>
      </c>
      <c r="L94" s="64" t="str">
        <f>IFERROR(IF(K94="","",SUMIFS(Inventário!$N$10:$N$150,Inventário!$D$10:$D$150,Estoque!L$10,Inventário!$E$10:$E$150,Estoque!$C94)),"ERRO")</f>
        <v/>
      </c>
      <c r="M94" s="64" t="str">
        <f>IFERROR(IF(L94="","",SUMIFS(Inventário!$N$10:$N$150,Inventário!$D$10:$D$150,Estoque!M$10,Inventário!$E$10:$E$150,Estoque!$C94)),"ERRO")</f>
        <v/>
      </c>
      <c r="N94" s="64" t="str">
        <f>IFERROR(IF(M94="","",SUMIFS(Inventário!$N$10:$N$150,Inventário!$D$10:$D$150,Estoque!N$10,Inventário!$E$10:$E$150,Estoque!$C94)),"ERRO")</f>
        <v/>
      </c>
      <c r="O94" s="64" t="str">
        <f>IFERROR(IF(N94="","",SUMIFS(Inventário!$N$10:$N$150,Inventário!$D$10:$D$150,Estoque!O$10,Inventário!$E$10:$E$150,Estoque!$C94)),"ERRO")</f>
        <v/>
      </c>
      <c r="S94" s="61">
        <f>Inventário!$E91</f>
        <v>0</v>
      </c>
    </row>
    <row r="95" spans="1:19" ht="19.5" customHeight="1">
      <c r="A95" s="46"/>
      <c r="B95" s="45">
        <v>83</v>
      </c>
      <c r="C95" s="32" t="str">
        <f>IF('Cadastro de Produtos'!C87="","",VLOOKUP(B95,'Cadastro de Produtos'!$B$5:$C$204,2,0))</f>
        <v/>
      </c>
      <c r="D95" s="60" t="str">
        <f>IFERROR(IF(C95="","",SUMIFS(Inventário!$N$10:$N$150,Inventário!$D$10:$D$150,Estoque!D$10,Inventário!$E$10:$E$150,Estoque!$C95)),"ERRO")</f>
        <v/>
      </c>
      <c r="E95" s="60" t="str">
        <f>IFERROR(IF(D95="","",SUMIFS(Inventário!$N$10:$N$150,Inventário!$D$10:$D$150,Estoque!E$10,Inventário!$E$10:$E$150,Estoque!$C95)),"ERRO")</f>
        <v/>
      </c>
      <c r="F95" s="60" t="str">
        <f>IFERROR(IF(E95="","",SUMIFS(Inventário!$N$10:$N$150,Inventário!$D$10:$D$150,Estoque!F$10,Inventário!$E$10:$E$150,Estoque!$C95)),"ERRO")</f>
        <v/>
      </c>
      <c r="G95" s="60" t="str">
        <f>IFERROR(IF(F95="","",SUMIFS(Inventário!$N$10:$N$150,Inventário!$D$10:$D$150,Estoque!G$10,Inventário!$E$10:$E$150,Estoque!$C95)),"ERRO")</f>
        <v/>
      </c>
      <c r="H95" s="60" t="str">
        <f>IFERROR(IF(G95="","",SUMIFS(Inventário!$N$10:$N$150,Inventário!$D$10:$D$150,Estoque!H$10,Inventário!$E$10:$E$150,Estoque!$C95)),"ERRO")</f>
        <v/>
      </c>
      <c r="I95" s="60" t="str">
        <f>IFERROR(IF(H95="","",SUMIFS(Inventário!$N$10:$N$150,Inventário!$D$10:$D$150,Estoque!I$10,Inventário!$E$10:$E$150,Estoque!$C95)),"ERRO")</f>
        <v/>
      </c>
      <c r="J95" s="60" t="str">
        <f>IFERROR(IF(I95="","",SUMIFS(Inventário!$N$10:$N$150,Inventário!$D$10:$D$150,Estoque!J$10,Inventário!$E$10:$E$150,Estoque!$C95)),"ERRO")</f>
        <v/>
      </c>
      <c r="K95" s="60" t="str">
        <f>IFERROR(IF(J95="","",SUMIFS(Inventário!$N$10:$N$150,Inventário!$D$10:$D$150,Estoque!K$10,Inventário!$E$10:$E$150,Estoque!$C95)),"ERRO")</f>
        <v/>
      </c>
      <c r="L95" s="60" t="str">
        <f>IFERROR(IF(K95="","",SUMIFS(Inventário!$N$10:$N$150,Inventário!$D$10:$D$150,Estoque!L$10,Inventário!$E$10:$E$150,Estoque!$C95)),"ERRO")</f>
        <v/>
      </c>
      <c r="M95" s="60" t="str">
        <f>IFERROR(IF(L95="","",SUMIFS(Inventário!$N$10:$N$150,Inventário!$D$10:$D$150,Estoque!M$10,Inventário!$E$10:$E$150,Estoque!$C95)),"ERRO")</f>
        <v/>
      </c>
      <c r="N95" s="60" t="str">
        <f>IFERROR(IF(M95="","",SUMIFS(Inventário!$N$10:$N$150,Inventário!$D$10:$D$150,Estoque!N$10,Inventário!$E$10:$E$150,Estoque!$C95)),"ERRO")</f>
        <v/>
      </c>
      <c r="O95" s="60" t="str">
        <f>IFERROR(IF(N95="","",SUMIFS(Inventário!$N$10:$N$150,Inventário!$D$10:$D$150,Estoque!O$10,Inventário!$E$10:$E$150,Estoque!$C95)),"ERRO")</f>
        <v/>
      </c>
      <c r="S95" s="61">
        <f>Inventário!$E92</f>
        <v>0</v>
      </c>
    </row>
    <row r="96" spans="1:19" ht="19.5" customHeight="1">
      <c r="A96" s="46"/>
      <c r="B96" s="45">
        <v>84</v>
      </c>
      <c r="C96" s="63" t="str">
        <f>IF('Cadastro de Produtos'!C88="","",VLOOKUP(B96,'Cadastro de Produtos'!$B$5:$C$204,2,0))</f>
        <v/>
      </c>
      <c r="D96" s="64" t="str">
        <f>IFERROR(IF(C96="","",SUMIFS(Inventário!$N$10:$N$150,Inventário!$D$10:$D$150,Estoque!D$10,Inventário!$E$10:$E$150,Estoque!$C96)),"ERRO")</f>
        <v/>
      </c>
      <c r="E96" s="64" t="str">
        <f>IFERROR(IF(D96="","",SUMIFS(Inventário!$N$10:$N$150,Inventário!$D$10:$D$150,Estoque!E$10,Inventário!$E$10:$E$150,Estoque!$C96)),"ERRO")</f>
        <v/>
      </c>
      <c r="F96" s="64" t="str">
        <f>IFERROR(IF(E96="","",SUMIFS(Inventário!$N$10:$N$150,Inventário!$D$10:$D$150,Estoque!F$10,Inventário!$E$10:$E$150,Estoque!$C96)),"ERRO")</f>
        <v/>
      </c>
      <c r="G96" s="64" t="str">
        <f>IFERROR(IF(F96="","",SUMIFS(Inventário!$N$10:$N$150,Inventário!$D$10:$D$150,Estoque!G$10,Inventário!$E$10:$E$150,Estoque!$C96)),"ERRO")</f>
        <v/>
      </c>
      <c r="H96" s="64" t="str">
        <f>IFERROR(IF(G96="","",SUMIFS(Inventário!$N$10:$N$150,Inventário!$D$10:$D$150,Estoque!H$10,Inventário!$E$10:$E$150,Estoque!$C96)),"ERRO")</f>
        <v/>
      </c>
      <c r="I96" s="64" t="str">
        <f>IFERROR(IF(H96="","",SUMIFS(Inventário!$N$10:$N$150,Inventário!$D$10:$D$150,Estoque!I$10,Inventário!$E$10:$E$150,Estoque!$C96)),"ERRO")</f>
        <v/>
      </c>
      <c r="J96" s="64" t="str">
        <f>IFERROR(IF(I96="","",SUMIFS(Inventário!$N$10:$N$150,Inventário!$D$10:$D$150,Estoque!J$10,Inventário!$E$10:$E$150,Estoque!$C96)),"ERRO")</f>
        <v/>
      </c>
      <c r="K96" s="64" t="str">
        <f>IFERROR(IF(J96="","",SUMIFS(Inventário!$N$10:$N$150,Inventário!$D$10:$D$150,Estoque!K$10,Inventário!$E$10:$E$150,Estoque!$C96)),"ERRO")</f>
        <v/>
      </c>
      <c r="L96" s="64" t="str">
        <f>IFERROR(IF(K96="","",SUMIFS(Inventário!$N$10:$N$150,Inventário!$D$10:$D$150,Estoque!L$10,Inventário!$E$10:$E$150,Estoque!$C96)),"ERRO")</f>
        <v/>
      </c>
      <c r="M96" s="64" t="str">
        <f>IFERROR(IF(L96="","",SUMIFS(Inventário!$N$10:$N$150,Inventário!$D$10:$D$150,Estoque!M$10,Inventário!$E$10:$E$150,Estoque!$C96)),"ERRO")</f>
        <v/>
      </c>
      <c r="N96" s="64" t="str">
        <f>IFERROR(IF(M96="","",SUMIFS(Inventário!$N$10:$N$150,Inventário!$D$10:$D$150,Estoque!N$10,Inventário!$E$10:$E$150,Estoque!$C96)),"ERRO")</f>
        <v/>
      </c>
      <c r="O96" s="64" t="str">
        <f>IFERROR(IF(N96="","",SUMIFS(Inventário!$N$10:$N$150,Inventário!$D$10:$D$150,Estoque!O$10,Inventário!$E$10:$E$150,Estoque!$C96)),"ERRO")</f>
        <v/>
      </c>
      <c r="S96" s="61">
        <f>Inventário!$E93</f>
        <v>0</v>
      </c>
    </row>
    <row r="97" spans="1:19" ht="19.5" customHeight="1">
      <c r="A97" s="46"/>
      <c r="B97" s="45">
        <v>85</v>
      </c>
      <c r="C97" s="32" t="str">
        <f>IF('Cadastro de Produtos'!C89="","",VLOOKUP(B97,'Cadastro de Produtos'!$B$5:$C$204,2,0))</f>
        <v/>
      </c>
      <c r="D97" s="60" t="str">
        <f>IFERROR(IF(C97="","",SUMIFS(Inventário!$N$10:$N$150,Inventário!$D$10:$D$150,Estoque!D$10,Inventário!$E$10:$E$150,Estoque!$C97)),"ERRO")</f>
        <v/>
      </c>
      <c r="E97" s="60" t="str">
        <f>IFERROR(IF(D97="","",SUMIFS(Inventário!$N$10:$N$150,Inventário!$D$10:$D$150,Estoque!E$10,Inventário!$E$10:$E$150,Estoque!$C97)),"ERRO")</f>
        <v/>
      </c>
      <c r="F97" s="60" t="str">
        <f>IFERROR(IF(E97="","",SUMIFS(Inventário!$N$10:$N$150,Inventário!$D$10:$D$150,Estoque!F$10,Inventário!$E$10:$E$150,Estoque!$C97)),"ERRO")</f>
        <v/>
      </c>
      <c r="G97" s="60" t="str">
        <f>IFERROR(IF(F97="","",SUMIFS(Inventário!$N$10:$N$150,Inventário!$D$10:$D$150,Estoque!G$10,Inventário!$E$10:$E$150,Estoque!$C97)),"ERRO")</f>
        <v/>
      </c>
      <c r="H97" s="60" t="str">
        <f>IFERROR(IF(G97="","",SUMIFS(Inventário!$N$10:$N$150,Inventário!$D$10:$D$150,Estoque!H$10,Inventário!$E$10:$E$150,Estoque!$C97)),"ERRO")</f>
        <v/>
      </c>
      <c r="I97" s="60" t="str">
        <f>IFERROR(IF(H97="","",SUMIFS(Inventário!$N$10:$N$150,Inventário!$D$10:$D$150,Estoque!I$10,Inventário!$E$10:$E$150,Estoque!$C97)),"ERRO")</f>
        <v/>
      </c>
      <c r="J97" s="60" t="str">
        <f>IFERROR(IF(I97="","",SUMIFS(Inventário!$N$10:$N$150,Inventário!$D$10:$D$150,Estoque!J$10,Inventário!$E$10:$E$150,Estoque!$C97)),"ERRO")</f>
        <v/>
      </c>
      <c r="K97" s="60" t="str">
        <f>IFERROR(IF(J97="","",SUMIFS(Inventário!$N$10:$N$150,Inventário!$D$10:$D$150,Estoque!K$10,Inventário!$E$10:$E$150,Estoque!$C97)),"ERRO")</f>
        <v/>
      </c>
      <c r="L97" s="60" t="str">
        <f>IFERROR(IF(K97="","",SUMIFS(Inventário!$N$10:$N$150,Inventário!$D$10:$D$150,Estoque!L$10,Inventário!$E$10:$E$150,Estoque!$C97)),"ERRO")</f>
        <v/>
      </c>
      <c r="M97" s="60" t="str">
        <f>IFERROR(IF(L97="","",SUMIFS(Inventário!$N$10:$N$150,Inventário!$D$10:$D$150,Estoque!M$10,Inventário!$E$10:$E$150,Estoque!$C97)),"ERRO")</f>
        <v/>
      </c>
      <c r="N97" s="60" t="str">
        <f>IFERROR(IF(M97="","",SUMIFS(Inventário!$N$10:$N$150,Inventário!$D$10:$D$150,Estoque!N$10,Inventário!$E$10:$E$150,Estoque!$C97)),"ERRO")</f>
        <v/>
      </c>
      <c r="O97" s="60" t="str">
        <f>IFERROR(IF(N97="","",SUMIFS(Inventário!$N$10:$N$150,Inventário!$D$10:$D$150,Estoque!O$10,Inventário!$E$10:$E$150,Estoque!$C97)),"ERRO")</f>
        <v/>
      </c>
      <c r="S97" s="61">
        <f>Inventário!$E94</f>
        <v>0</v>
      </c>
    </row>
    <row r="98" spans="1:19" ht="19.5" customHeight="1">
      <c r="A98" s="46"/>
      <c r="B98" s="45">
        <v>86</v>
      </c>
      <c r="C98" s="63" t="str">
        <f>IF('Cadastro de Produtos'!C90="","",VLOOKUP(B98,'Cadastro de Produtos'!$B$5:$C$204,2,0))</f>
        <v/>
      </c>
      <c r="D98" s="64" t="str">
        <f>IFERROR(IF(C98="","",SUMIFS(Inventário!$N$10:$N$150,Inventário!$D$10:$D$150,Estoque!D$10,Inventário!$E$10:$E$150,Estoque!$C98)),"ERRO")</f>
        <v/>
      </c>
      <c r="E98" s="64" t="str">
        <f>IFERROR(IF(D98="","",SUMIFS(Inventário!$N$10:$N$150,Inventário!$D$10:$D$150,Estoque!E$10,Inventário!$E$10:$E$150,Estoque!$C98)),"ERRO")</f>
        <v/>
      </c>
      <c r="F98" s="64" t="str">
        <f>IFERROR(IF(E98="","",SUMIFS(Inventário!$N$10:$N$150,Inventário!$D$10:$D$150,Estoque!F$10,Inventário!$E$10:$E$150,Estoque!$C98)),"ERRO")</f>
        <v/>
      </c>
      <c r="G98" s="64" t="str">
        <f>IFERROR(IF(F98="","",SUMIFS(Inventário!$N$10:$N$150,Inventário!$D$10:$D$150,Estoque!G$10,Inventário!$E$10:$E$150,Estoque!$C98)),"ERRO")</f>
        <v/>
      </c>
      <c r="H98" s="64" t="str">
        <f>IFERROR(IF(G98="","",SUMIFS(Inventário!$N$10:$N$150,Inventário!$D$10:$D$150,Estoque!H$10,Inventário!$E$10:$E$150,Estoque!$C98)),"ERRO")</f>
        <v/>
      </c>
      <c r="I98" s="64" t="str">
        <f>IFERROR(IF(H98="","",SUMIFS(Inventário!$N$10:$N$150,Inventário!$D$10:$D$150,Estoque!I$10,Inventário!$E$10:$E$150,Estoque!$C98)),"ERRO")</f>
        <v/>
      </c>
      <c r="J98" s="64" t="str">
        <f>IFERROR(IF(I98="","",SUMIFS(Inventário!$N$10:$N$150,Inventário!$D$10:$D$150,Estoque!J$10,Inventário!$E$10:$E$150,Estoque!$C98)),"ERRO")</f>
        <v/>
      </c>
      <c r="K98" s="64" t="str">
        <f>IFERROR(IF(J98="","",SUMIFS(Inventário!$N$10:$N$150,Inventário!$D$10:$D$150,Estoque!K$10,Inventário!$E$10:$E$150,Estoque!$C98)),"ERRO")</f>
        <v/>
      </c>
      <c r="L98" s="64" t="str">
        <f>IFERROR(IF(K98="","",SUMIFS(Inventário!$N$10:$N$150,Inventário!$D$10:$D$150,Estoque!L$10,Inventário!$E$10:$E$150,Estoque!$C98)),"ERRO")</f>
        <v/>
      </c>
      <c r="M98" s="64" t="str">
        <f>IFERROR(IF(L98="","",SUMIFS(Inventário!$N$10:$N$150,Inventário!$D$10:$D$150,Estoque!M$10,Inventário!$E$10:$E$150,Estoque!$C98)),"ERRO")</f>
        <v/>
      </c>
      <c r="N98" s="64" t="str">
        <f>IFERROR(IF(M98="","",SUMIFS(Inventário!$N$10:$N$150,Inventário!$D$10:$D$150,Estoque!N$10,Inventário!$E$10:$E$150,Estoque!$C98)),"ERRO")</f>
        <v/>
      </c>
      <c r="O98" s="64" t="str">
        <f>IFERROR(IF(N98="","",SUMIFS(Inventário!$N$10:$N$150,Inventário!$D$10:$D$150,Estoque!O$10,Inventário!$E$10:$E$150,Estoque!$C98)),"ERRO")</f>
        <v/>
      </c>
      <c r="S98" s="61">
        <f>Inventário!$E95</f>
        <v>0</v>
      </c>
    </row>
    <row r="99" spans="1:19" ht="19.5" customHeight="1">
      <c r="A99" s="46"/>
      <c r="B99" s="45">
        <v>87</v>
      </c>
      <c r="C99" s="32" t="str">
        <f>IF('Cadastro de Produtos'!C91="","",VLOOKUP(B99,'Cadastro de Produtos'!$B$5:$C$204,2,0))</f>
        <v/>
      </c>
      <c r="D99" s="60" t="str">
        <f>IFERROR(IF(C99="","",SUMIFS(Inventário!$N$10:$N$150,Inventário!$D$10:$D$150,Estoque!D$10,Inventário!$E$10:$E$150,Estoque!$C99)),"ERRO")</f>
        <v/>
      </c>
      <c r="E99" s="60" t="str">
        <f>IFERROR(IF(D99="","",SUMIFS(Inventário!$N$10:$N$150,Inventário!$D$10:$D$150,Estoque!E$10,Inventário!$E$10:$E$150,Estoque!$C99)),"ERRO")</f>
        <v/>
      </c>
      <c r="F99" s="60" t="str">
        <f>IFERROR(IF(E99="","",SUMIFS(Inventário!$N$10:$N$150,Inventário!$D$10:$D$150,Estoque!F$10,Inventário!$E$10:$E$150,Estoque!$C99)),"ERRO")</f>
        <v/>
      </c>
      <c r="G99" s="60" t="str">
        <f>IFERROR(IF(F99="","",SUMIFS(Inventário!$N$10:$N$150,Inventário!$D$10:$D$150,Estoque!G$10,Inventário!$E$10:$E$150,Estoque!$C99)),"ERRO")</f>
        <v/>
      </c>
      <c r="H99" s="60" t="str">
        <f>IFERROR(IF(G99="","",SUMIFS(Inventário!$N$10:$N$150,Inventário!$D$10:$D$150,Estoque!H$10,Inventário!$E$10:$E$150,Estoque!$C99)),"ERRO")</f>
        <v/>
      </c>
      <c r="I99" s="60" t="str">
        <f>IFERROR(IF(H99="","",SUMIFS(Inventário!$N$10:$N$150,Inventário!$D$10:$D$150,Estoque!I$10,Inventário!$E$10:$E$150,Estoque!$C99)),"ERRO")</f>
        <v/>
      </c>
      <c r="J99" s="60" t="str">
        <f>IFERROR(IF(I99="","",SUMIFS(Inventário!$N$10:$N$150,Inventário!$D$10:$D$150,Estoque!J$10,Inventário!$E$10:$E$150,Estoque!$C99)),"ERRO")</f>
        <v/>
      </c>
      <c r="K99" s="60" t="str">
        <f>IFERROR(IF(J99="","",SUMIFS(Inventário!$N$10:$N$150,Inventário!$D$10:$D$150,Estoque!K$10,Inventário!$E$10:$E$150,Estoque!$C99)),"ERRO")</f>
        <v/>
      </c>
      <c r="L99" s="60" t="str">
        <f>IFERROR(IF(K99="","",SUMIFS(Inventário!$N$10:$N$150,Inventário!$D$10:$D$150,Estoque!L$10,Inventário!$E$10:$E$150,Estoque!$C99)),"ERRO")</f>
        <v/>
      </c>
      <c r="M99" s="60" t="str">
        <f>IFERROR(IF(L99="","",SUMIFS(Inventário!$N$10:$N$150,Inventário!$D$10:$D$150,Estoque!M$10,Inventário!$E$10:$E$150,Estoque!$C99)),"ERRO")</f>
        <v/>
      </c>
      <c r="N99" s="60" t="str">
        <f>IFERROR(IF(M99="","",SUMIFS(Inventário!$N$10:$N$150,Inventário!$D$10:$D$150,Estoque!N$10,Inventário!$E$10:$E$150,Estoque!$C99)),"ERRO")</f>
        <v/>
      </c>
      <c r="O99" s="60" t="str">
        <f>IFERROR(IF(N99="","",SUMIFS(Inventário!$N$10:$N$150,Inventário!$D$10:$D$150,Estoque!O$10,Inventário!$E$10:$E$150,Estoque!$C99)),"ERRO")</f>
        <v/>
      </c>
      <c r="S99" s="61">
        <f>Inventário!$E96</f>
        <v>0</v>
      </c>
    </row>
    <row r="100" spans="1:19" ht="19.5" customHeight="1">
      <c r="A100" s="46"/>
      <c r="B100" s="45">
        <v>88</v>
      </c>
      <c r="C100" s="63" t="str">
        <f>IF('Cadastro de Produtos'!C92="","",VLOOKUP(B100,'Cadastro de Produtos'!$B$5:$C$204,2,0))</f>
        <v/>
      </c>
      <c r="D100" s="64" t="str">
        <f>IFERROR(IF(C100="","",SUMIFS(Inventário!$N$10:$N$150,Inventário!$D$10:$D$150,Estoque!D$10,Inventário!$E$10:$E$150,Estoque!$C100)),"ERRO")</f>
        <v/>
      </c>
      <c r="E100" s="64" t="str">
        <f>IFERROR(IF(D100="","",SUMIFS(Inventário!$N$10:$N$150,Inventário!$D$10:$D$150,Estoque!E$10,Inventário!$E$10:$E$150,Estoque!$C100)),"ERRO")</f>
        <v/>
      </c>
      <c r="F100" s="64" t="str">
        <f>IFERROR(IF(E100="","",SUMIFS(Inventário!$N$10:$N$150,Inventário!$D$10:$D$150,Estoque!F$10,Inventário!$E$10:$E$150,Estoque!$C100)),"ERRO")</f>
        <v/>
      </c>
      <c r="G100" s="64" t="str">
        <f>IFERROR(IF(F100="","",SUMIFS(Inventário!$N$10:$N$150,Inventário!$D$10:$D$150,Estoque!G$10,Inventário!$E$10:$E$150,Estoque!$C100)),"ERRO")</f>
        <v/>
      </c>
      <c r="H100" s="64" t="str">
        <f>IFERROR(IF(G100="","",SUMIFS(Inventário!$N$10:$N$150,Inventário!$D$10:$D$150,Estoque!H$10,Inventário!$E$10:$E$150,Estoque!$C100)),"ERRO")</f>
        <v/>
      </c>
      <c r="I100" s="64" t="str">
        <f>IFERROR(IF(H100="","",SUMIFS(Inventário!$N$10:$N$150,Inventário!$D$10:$D$150,Estoque!I$10,Inventário!$E$10:$E$150,Estoque!$C100)),"ERRO")</f>
        <v/>
      </c>
      <c r="J100" s="64" t="str">
        <f>IFERROR(IF(I100="","",SUMIFS(Inventário!$N$10:$N$150,Inventário!$D$10:$D$150,Estoque!J$10,Inventário!$E$10:$E$150,Estoque!$C100)),"ERRO")</f>
        <v/>
      </c>
      <c r="K100" s="64" t="str">
        <f>IFERROR(IF(J100="","",SUMIFS(Inventário!$N$10:$N$150,Inventário!$D$10:$D$150,Estoque!K$10,Inventário!$E$10:$E$150,Estoque!$C100)),"ERRO")</f>
        <v/>
      </c>
      <c r="L100" s="64" t="str">
        <f>IFERROR(IF(K100="","",SUMIFS(Inventário!$N$10:$N$150,Inventário!$D$10:$D$150,Estoque!L$10,Inventário!$E$10:$E$150,Estoque!$C100)),"ERRO")</f>
        <v/>
      </c>
      <c r="M100" s="64" t="str">
        <f>IFERROR(IF(L100="","",SUMIFS(Inventário!$N$10:$N$150,Inventário!$D$10:$D$150,Estoque!M$10,Inventário!$E$10:$E$150,Estoque!$C100)),"ERRO")</f>
        <v/>
      </c>
      <c r="N100" s="64" t="str">
        <f>IFERROR(IF(M100="","",SUMIFS(Inventário!$N$10:$N$150,Inventário!$D$10:$D$150,Estoque!N$10,Inventário!$E$10:$E$150,Estoque!$C100)),"ERRO")</f>
        <v/>
      </c>
      <c r="O100" s="64" t="str">
        <f>IFERROR(IF(N100="","",SUMIFS(Inventário!$N$10:$N$150,Inventário!$D$10:$D$150,Estoque!O$10,Inventário!$E$10:$E$150,Estoque!$C100)),"ERRO")</f>
        <v/>
      </c>
      <c r="S100" s="61">
        <f>Inventário!$E97</f>
        <v>0</v>
      </c>
    </row>
    <row r="101" spans="1:19" ht="19.5" customHeight="1">
      <c r="A101" s="46"/>
      <c r="B101" s="45">
        <v>89</v>
      </c>
      <c r="C101" s="32" t="str">
        <f>IF('Cadastro de Produtos'!C93="","",VLOOKUP(B101,'Cadastro de Produtos'!$B$5:$C$204,2,0))</f>
        <v/>
      </c>
      <c r="D101" s="60" t="str">
        <f>IFERROR(IF(C101="","",SUMIFS(Inventário!$N$10:$N$150,Inventário!$D$10:$D$150,Estoque!D$10,Inventário!$E$10:$E$150,Estoque!$C101)),"ERRO")</f>
        <v/>
      </c>
      <c r="E101" s="60" t="str">
        <f>IFERROR(IF(D101="","",SUMIFS(Inventário!$N$10:$N$150,Inventário!$D$10:$D$150,Estoque!E$10,Inventário!$E$10:$E$150,Estoque!$C101)),"ERRO")</f>
        <v/>
      </c>
      <c r="F101" s="60" t="str">
        <f>IFERROR(IF(E101="","",SUMIFS(Inventário!$N$10:$N$150,Inventário!$D$10:$D$150,Estoque!F$10,Inventário!$E$10:$E$150,Estoque!$C101)),"ERRO")</f>
        <v/>
      </c>
      <c r="G101" s="60" t="str">
        <f>IFERROR(IF(F101="","",SUMIFS(Inventário!$N$10:$N$150,Inventário!$D$10:$D$150,Estoque!G$10,Inventário!$E$10:$E$150,Estoque!$C101)),"ERRO")</f>
        <v/>
      </c>
      <c r="H101" s="60" t="str">
        <f>IFERROR(IF(G101="","",SUMIFS(Inventário!$N$10:$N$150,Inventário!$D$10:$D$150,Estoque!H$10,Inventário!$E$10:$E$150,Estoque!$C101)),"ERRO")</f>
        <v/>
      </c>
      <c r="I101" s="60" t="str">
        <f>IFERROR(IF(H101="","",SUMIFS(Inventário!$N$10:$N$150,Inventário!$D$10:$D$150,Estoque!I$10,Inventário!$E$10:$E$150,Estoque!$C101)),"ERRO")</f>
        <v/>
      </c>
      <c r="J101" s="60" t="str">
        <f>IFERROR(IF(I101="","",SUMIFS(Inventário!$N$10:$N$150,Inventário!$D$10:$D$150,Estoque!J$10,Inventário!$E$10:$E$150,Estoque!$C101)),"ERRO")</f>
        <v/>
      </c>
      <c r="K101" s="60" t="str">
        <f>IFERROR(IF(J101="","",SUMIFS(Inventário!$N$10:$N$150,Inventário!$D$10:$D$150,Estoque!K$10,Inventário!$E$10:$E$150,Estoque!$C101)),"ERRO")</f>
        <v/>
      </c>
      <c r="L101" s="60" t="str">
        <f>IFERROR(IF(K101="","",SUMIFS(Inventário!$N$10:$N$150,Inventário!$D$10:$D$150,Estoque!L$10,Inventário!$E$10:$E$150,Estoque!$C101)),"ERRO")</f>
        <v/>
      </c>
      <c r="M101" s="60" t="str">
        <f>IFERROR(IF(L101="","",SUMIFS(Inventário!$N$10:$N$150,Inventário!$D$10:$D$150,Estoque!M$10,Inventário!$E$10:$E$150,Estoque!$C101)),"ERRO")</f>
        <v/>
      </c>
      <c r="N101" s="60" t="str">
        <f>IFERROR(IF(M101="","",SUMIFS(Inventário!$N$10:$N$150,Inventário!$D$10:$D$150,Estoque!N$10,Inventário!$E$10:$E$150,Estoque!$C101)),"ERRO")</f>
        <v/>
      </c>
      <c r="O101" s="60" t="str">
        <f>IFERROR(IF(N101="","",SUMIFS(Inventário!$N$10:$N$150,Inventário!$D$10:$D$150,Estoque!O$10,Inventário!$E$10:$E$150,Estoque!$C101)),"ERRO")</f>
        <v/>
      </c>
      <c r="S101" s="61">
        <f>Inventário!$E98</f>
        <v>0</v>
      </c>
    </row>
    <row r="102" spans="1:19" ht="19.5" customHeight="1">
      <c r="A102" s="46"/>
      <c r="B102" s="45">
        <v>90</v>
      </c>
      <c r="C102" s="63" t="str">
        <f>IF('Cadastro de Produtos'!C94="","",VLOOKUP(B102,'Cadastro de Produtos'!$B$5:$C$204,2,0))</f>
        <v/>
      </c>
      <c r="D102" s="64" t="str">
        <f>IFERROR(IF(C102="","",SUMIFS(Inventário!$N$10:$N$150,Inventário!$D$10:$D$150,Estoque!D$10,Inventário!$E$10:$E$150,Estoque!$C102)),"ERRO")</f>
        <v/>
      </c>
      <c r="E102" s="64" t="str">
        <f>IFERROR(IF(D102="","",SUMIFS(Inventário!$N$10:$N$150,Inventário!$D$10:$D$150,Estoque!E$10,Inventário!$E$10:$E$150,Estoque!$C102)),"ERRO")</f>
        <v/>
      </c>
      <c r="F102" s="64" t="str">
        <f>IFERROR(IF(E102="","",SUMIFS(Inventário!$N$10:$N$150,Inventário!$D$10:$D$150,Estoque!F$10,Inventário!$E$10:$E$150,Estoque!$C102)),"ERRO")</f>
        <v/>
      </c>
      <c r="G102" s="64" t="str">
        <f>IFERROR(IF(F102="","",SUMIFS(Inventário!$N$10:$N$150,Inventário!$D$10:$D$150,Estoque!G$10,Inventário!$E$10:$E$150,Estoque!$C102)),"ERRO")</f>
        <v/>
      </c>
      <c r="H102" s="64" t="str">
        <f>IFERROR(IF(G102="","",SUMIFS(Inventário!$N$10:$N$150,Inventário!$D$10:$D$150,Estoque!H$10,Inventário!$E$10:$E$150,Estoque!$C102)),"ERRO")</f>
        <v/>
      </c>
      <c r="I102" s="64" t="str">
        <f>IFERROR(IF(H102="","",SUMIFS(Inventário!$N$10:$N$150,Inventário!$D$10:$D$150,Estoque!I$10,Inventário!$E$10:$E$150,Estoque!$C102)),"ERRO")</f>
        <v/>
      </c>
      <c r="J102" s="64" t="str">
        <f>IFERROR(IF(I102="","",SUMIFS(Inventário!$N$10:$N$150,Inventário!$D$10:$D$150,Estoque!J$10,Inventário!$E$10:$E$150,Estoque!$C102)),"ERRO")</f>
        <v/>
      </c>
      <c r="K102" s="64" t="str">
        <f>IFERROR(IF(J102="","",SUMIFS(Inventário!$N$10:$N$150,Inventário!$D$10:$D$150,Estoque!K$10,Inventário!$E$10:$E$150,Estoque!$C102)),"ERRO")</f>
        <v/>
      </c>
      <c r="L102" s="64" t="str">
        <f>IFERROR(IF(K102="","",SUMIFS(Inventário!$N$10:$N$150,Inventário!$D$10:$D$150,Estoque!L$10,Inventário!$E$10:$E$150,Estoque!$C102)),"ERRO")</f>
        <v/>
      </c>
      <c r="M102" s="64" t="str">
        <f>IFERROR(IF(L102="","",SUMIFS(Inventário!$N$10:$N$150,Inventário!$D$10:$D$150,Estoque!M$10,Inventário!$E$10:$E$150,Estoque!$C102)),"ERRO")</f>
        <v/>
      </c>
      <c r="N102" s="64" t="str">
        <f>IFERROR(IF(M102="","",SUMIFS(Inventário!$N$10:$N$150,Inventário!$D$10:$D$150,Estoque!N$10,Inventário!$E$10:$E$150,Estoque!$C102)),"ERRO")</f>
        <v/>
      </c>
      <c r="O102" s="64" t="str">
        <f>IFERROR(IF(N102="","",SUMIFS(Inventário!$N$10:$N$150,Inventário!$D$10:$D$150,Estoque!O$10,Inventário!$E$10:$E$150,Estoque!$C102)),"ERRO")</f>
        <v/>
      </c>
      <c r="S102" s="61">
        <f>Inventário!$E99</f>
        <v>0</v>
      </c>
    </row>
    <row r="103" spans="1:19" ht="19.5" customHeight="1">
      <c r="A103" s="46"/>
      <c r="B103" s="45">
        <v>91</v>
      </c>
      <c r="C103" s="32" t="str">
        <f>IF('Cadastro de Produtos'!C95="","",VLOOKUP(B103,'Cadastro de Produtos'!$B$5:$C$204,2,0))</f>
        <v/>
      </c>
      <c r="D103" s="60" t="str">
        <f>IFERROR(IF(C103="","",SUMIFS(Inventário!$N$10:$N$150,Inventário!$D$10:$D$150,Estoque!D$10,Inventário!$E$10:$E$150,Estoque!$C103)),"ERRO")</f>
        <v/>
      </c>
      <c r="E103" s="60" t="str">
        <f>IFERROR(IF(D103="","",SUMIFS(Inventário!$N$10:$N$150,Inventário!$D$10:$D$150,Estoque!E$10,Inventário!$E$10:$E$150,Estoque!$C103)),"ERRO")</f>
        <v/>
      </c>
      <c r="F103" s="60" t="str">
        <f>IFERROR(IF(E103="","",SUMIFS(Inventário!$N$10:$N$150,Inventário!$D$10:$D$150,Estoque!F$10,Inventário!$E$10:$E$150,Estoque!$C103)),"ERRO")</f>
        <v/>
      </c>
      <c r="G103" s="60" t="str">
        <f>IFERROR(IF(F103="","",SUMIFS(Inventário!$N$10:$N$150,Inventário!$D$10:$D$150,Estoque!G$10,Inventário!$E$10:$E$150,Estoque!$C103)),"ERRO")</f>
        <v/>
      </c>
      <c r="H103" s="60" t="str">
        <f>IFERROR(IF(G103="","",SUMIFS(Inventário!$N$10:$N$150,Inventário!$D$10:$D$150,Estoque!H$10,Inventário!$E$10:$E$150,Estoque!$C103)),"ERRO")</f>
        <v/>
      </c>
      <c r="I103" s="60" t="str">
        <f>IFERROR(IF(H103="","",SUMIFS(Inventário!$N$10:$N$150,Inventário!$D$10:$D$150,Estoque!I$10,Inventário!$E$10:$E$150,Estoque!$C103)),"ERRO")</f>
        <v/>
      </c>
      <c r="J103" s="60" t="str">
        <f>IFERROR(IF(I103="","",SUMIFS(Inventário!$N$10:$N$150,Inventário!$D$10:$D$150,Estoque!J$10,Inventário!$E$10:$E$150,Estoque!$C103)),"ERRO")</f>
        <v/>
      </c>
      <c r="K103" s="60" t="str">
        <f>IFERROR(IF(J103="","",SUMIFS(Inventário!$N$10:$N$150,Inventário!$D$10:$D$150,Estoque!K$10,Inventário!$E$10:$E$150,Estoque!$C103)),"ERRO")</f>
        <v/>
      </c>
      <c r="L103" s="60" t="str">
        <f>IFERROR(IF(K103="","",SUMIFS(Inventário!$N$10:$N$150,Inventário!$D$10:$D$150,Estoque!L$10,Inventário!$E$10:$E$150,Estoque!$C103)),"ERRO")</f>
        <v/>
      </c>
      <c r="M103" s="60" t="str">
        <f>IFERROR(IF(L103="","",SUMIFS(Inventário!$N$10:$N$150,Inventário!$D$10:$D$150,Estoque!M$10,Inventário!$E$10:$E$150,Estoque!$C103)),"ERRO")</f>
        <v/>
      </c>
      <c r="N103" s="60" t="str">
        <f>IFERROR(IF(M103="","",SUMIFS(Inventário!$N$10:$N$150,Inventário!$D$10:$D$150,Estoque!N$10,Inventário!$E$10:$E$150,Estoque!$C103)),"ERRO")</f>
        <v/>
      </c>
      <c r="O103" s="60" t="str">
        <f>IFERROR(IF(N103="","",SUMIFS(Inventário!$N$10:$N$150,Inventário!$D$10:$D$150,Estoque!O$10,Inventário!$E$10:$E$150,Estoque!$C103)),"ERRO")</f>
        <v/>
      </c>
      <c r="S103" s="61">
        <f>Inventário!$E100</f>
        <v>0</v>
      </c>
    </row>
    <row r="104" spans="1:19" ht="19.5" customHeight="1">
      <c r="A104" s="46"/>
      <c r="B104" s="45">
        <v>92</v>
      </c>
      <c r="C104" s="63" t="str">
        <f>IF('Cadastro de Produtos'!C96="","",VLOOKUP(B104,'Cadastro de Produtos'!$B$5:$C$204,2,0))</f>
        <v/>
      </c>
      <c r="D104" s="64" t="str">
        <f>IFERROR(IF(C104="","",SUMIFS(Inventário!$N$10:$N$150,Inventário!$D$10:$D$150,Estoque!D$10,Inventário!$E$10:$E$150,Estoque!$C104)),"ERRO")</f>
        <v/>
      </c>
      <c r="E104" s="64" t="str">
        <f>IFERROR(IF(D104="","",SUMIFS(Inventário!$N$10:$N$150,Inventário!$D$10:$D$150,Estoque!E$10,Inventário!$E$10:$E$150,Estoque!$C104)),"ERRO")</f>
        <v/>
      </c>
      <c r="F104" s="64" t="str">
        <f>IFERROR(IF(E104="","",SUMIFS(Inventário!$N$10:$N$150,Inventário!$D$10:$D$150,Estoque!F$10,Inventário!$E$10:$E$150,Estoque!$C104)),"ERRO")</f>
        <v/>
      </c>
      <c r="G104" s="64" t="str">
        <f>IFERROR(IF(F104="","",SUMIFS(Inventário!$N$10:$N$150,Inventário!$D$10:$D$150,Estoque!G$10,Inventário!$E$10:$E$150,Estoque!$C104)),"ERRO")</f>
        <v/>
      </c>
      <c r="H104" s="64" t="str">
        <f>IFERROR(IF(G104="","",SUMIFS(Inventário!$N$10:$N$150,Inventário!$D$10:$D$150,Estoque!H$10,Inventário!$E$10:$E$150,Estoque!$C104)),"ERRO")</f>
        <v/>
      </c>
      <c r="I104" s="64" t="str">
        <f>IFERROR(IF(H104="","",SUMIFS(Inventário!$N$10:$N$150,Inventário!$D$10:$D$150,Estoque!I$10,Inventário!$E$10:$E$150,Estoque!$C104)),"ERRO")</f>
        <v/>
      </c>
      <c r="J104" s="64" t="str">
        <f>IFERROR(IF(I104="","",SUMIFS(Inventário!$N$10:$N$150,Inventário!$D$10:$D$150,Estoque!J$10,Inventário!$E$10:$E$150,Estoque!$C104)),"ERRO")</f>
        <v/>
      </c>
      <c r="K104" s="64" t="str">
        <f>IFERROR(IF(J104="","",SUMIFS(Inventário!$N$10:$N$150,Inventário!$D$10:$D$150,Estoque!K$10,Inventário!$E$10:$E$150,Estoque!$C104)),"ERRO")</f>
        <v/>
      </c>
      <c r="L104" s="64" t="str">
        <f>IFERROR(IF(K104="","",SUMIFS(Inventário!$N$10:$N$150,Inventário!$D$10:$D$150,Estoque!L$10,Inventário!$E$10:$E$150,Estoque!$C104)),"ERRO")</f>
        <v/>
      </c>
      <c r="M104" s="64" t="str">
        <f>IFERROR(IF(L104="","",SUMIFS(Inventário!$N$10:$N$150,Inventário!$D$10:$D$150,Estoque!M$10,Inventário!$E$10:$E$150,Estoque!$C104)),"ERRO")</f>
        <v/>
      </c>
      <c r="N104" s="64" t="str">
        <f>IFERROR(IF(M104="","",SUMIFS(Inventário!$N$10:$N$150,Inventário!$D$10:$D$150,Estoque!N$10,Inventário!$E$10:$E$150,Estoque!$C104)),"ERRO")</f>
        <v/>
      </c>
      <c r="O104" s="64" t="str">
        <f>IFERROR(IF(N104="","",SUMIFS(Inventário!$N$10:$N$150,Inventário!$D$10:$D$150,Estoque!O$10,Inventário!$E$10:$E$150,Estoque!$C104)),"ERRO")</f>
        <v/>
      </c>
      <c r="S104" s="61">
        <f>Inventário!$E101</f>
        <v>0</v>
      </c>
    </row>
    <row r="105" spans="1:19" ht="19.5" customHeight="1">
      <c r="A105" s="46"/>
      <c r="B105" s="45">
        <v>93</v>
      </c>
      <c r="C105" s="32" t="str">
        <f>IF('Cadastro de Produtos'!C97="","",VLOOKUP(B105,'Cadastro de Produtos'!$B$5:$C$204,2,0))</f>
        <v/>
      </c>
      <c r="D105" s="60" t="str">
        <f>IFERROR(IF(C105="","",SUMIFS(Inventário!$N$10:$N$150,Inventário!$D$10:$D$150,Estoque!D$10,Inventário!$E$10:$E$150,Estoque!$C105)),"ERRO")</f>
        <v/>
      </c>
      <c r="E105" s="60" t="str">
        <f>IFERROR(IF(D105="","",SUMIFS(Inventário!$N$10:$N$150,Inventário!$D$10:$D$150,Estoque!E$10,Inventário!$E$10:$E$150,Estoque!$C105)),"ERRO")</f>
        <v/>
      </c>
      <c r="F105" s="60" t="str">
        <f>IFERROR(IF(E105="","",SUMIFS(Inventário!$N$10:$N$150,Inventário!$D$10:$D$150,Estoque!F$10,Inventário!$E$10:$E$150,Estoque!$C105)),"ERRO")</f>
        <v/>
      </c>
      <c r="G105" s="60" t="str">
        <f>IFERROR(IF(F105="","",SUMIFS(Inventário!$N$10:$N$150,Inventário!$D$10:$D$150,Estoque!G$10,Inventário!$E$10:$E$150,Estoque!$C105)),"ERRO")</f>
        <v/>
      </c>
      <c r="H105" s="60" t="str">
        <f>IFERROR(IF(G105="","",SUMIFS(Inventário!$N$10:$N$150,Inventário!$D$10:$D$150,Estoque!H$10,Inventário!$E$10:$E$150,Estoque!$C105)),"ERRO")</f>
        <v/>
      </c>
      <c r="I105" s="60" t="str">
        <f>IFERROR(IF(H105="","",SUMIFS(Inventário!$N$10:$N$150,Inventário!$D$10:$D$150,Estoque!I$10,Inventário!$E$10:$E$150,Estoque!$C105)),"ERRO")</f>
        <v/>
      </c>
      <c r="J105" s="60" t="str">
        <f>IFERROR(IF(I105="","",SUMIFS(Inventário!$N$10:$N$150,Inventário!$D$10:$D$150,Estoque!J$10,Inventário!$E$10:$E$150,Estoque!$C105)),"ERRO")</f>
        <v/>
      </c>
      <c r="K105" s="60" t="str">
        <f>IFERROR(IF(J105="","",SUMIFS(Inventário!$N$10:$N$150,Inventário!$D$10:$D$150,Estoque!K$10,Inventário!$E$10:$E$150,Estoque!$C105)),"ERRO")</f>
        <v/>
      </c>
      <c r="L105" s="60" t="str">
        <f>IFERROR(IF(K105="","",SUMIFS(Inventário!$N$10:$N$150,Inventário!$D$10:$D$150,Estoque!L$10,Inventário!$E$10:$E$150,Estoque!$C105)),"ERRO")</f>
        <v/>
      </c>
      <c r="M105" s="60" t="str">
        <f>IFERROR(IF(L105="","",SUMIFS(Inventário!$N$10:$N$150,Inventário!$D$10:$D$150,Estoque!M$10,Inventário!$E$10:$E$150,Estoque!$C105)),"ERRO")</f>
        <v/>
      </c>
      <c r="N105" s="60" t="str">
        <f>IFERROR(IF(M105="","",SUMIFS(Inventário!$N$10:$N$150,Inventário!$D$10:$D$150,Estoque!N$10,Inventário!$E$10:$E$150,Estoque!$C105)),"ERRO")</f>
        <v/>
      </c>
      <c r="O105" s="60" t="str">
        <f>IFERROR(IF(N105="","",SUMIFS(Inventário!$N$10:$N$150,Inventário!$D$10:$D$150,Estoque!O$10,Inventário!$E$10:$E$150,Estoque!$C105)),"ERRO")</f>
        <v/>
      </c>
      <c r="S105" s="61">
        <f>Inventário!$E102</f>
        <v>0</v>
      </c>
    </row>
    <row r="106" spans="1:19" ht="19.5" customHeight="1">
      <c r="A106" s="46"/>
      <c r="B106" s="45">
        <v>94</v>
      </c>
      <c r="C106" s="63" t="str">
        <f>IF('Cadastro de Produtos'!C98="","",VLOOKUP(B106,'Cadastro de Produtos'!$B$5:$C$204,2,0))</f>
        <v/>
      </c>
      <c r="D106" s="64" t="str">
        <f>IFERROR(IF(C106="","",SUMIFS(Inventário!$N$10:$N$150,Inventário!$D$10:$D$150,Estoque!D$10,Inventário!$E$10:$E$150,Estoque!$C106)),"ERRO")</f>
        <v/>
      </c>
      <c r="E106" s="64" t="str">
        <f>IFERROR(IF(D106="","",SUMIFS(Inventário!$N$10:$N$150,Inventário!$D$10:$D$150,Estoque!E$10,Inventário!$E$10:$E$150,Estoque!$C106)),"ERRO")</f>
        <v/>
      </c>
      <c r="F106" s="64" t="str">
        <f>IFERROR(IF(E106="","",SUMIFS(Inventário!$N$10:$N$150,Inventário!$D$10:$D$150,Estoque!F$10,Inventário!$E$10:$E$150,Estoque!$C106)),"ERRO")</f>
        <v/>
      </c>
      <c r="G106" s="64" t="str">
        <f>IFERROR(IF(F106="","",SUMIFS(Inventário!$N$10:$N$150,Inventário!$D$10:$D$150,Estoque!G$10,Inventário!$E$10:$E$150,Estoque!$C106)),"ERRO")</f>
        <v/>
      </c>
      <c r="H106" s="64" t="str">
        <f>IFERROR(IF(G106="","",SUMIFS(Inventário!$N$10:$N$150,Inventário!$D$10:$D$150,Estoque!H$10,Inventário!$E$10:$E$150,Estoque!$C106)),"ERRO")</f>
        <v/>
      </c>
      <c r="I106" s="64" t="str">
        <f>IFERROR(IF(H106="","",SUMIFS(Inventário!$N$10:$N$150,Inventário!$D$10:$D$150,Estoque!I$10,Inventário!$E$10:$E$150,Estoque!$C106)),"ERRO")</f>
        <v/>
      </c>
      <c r="J106" s="64" t="str">
        <f>IFERROR(IF(I106="","",SUMIFS(Inventário!$N$10:$N$150,Inventário!$D$10:$D$150,Estoque!J$10,Inventário!$E$10:$E$150,Estoque!$C106)),"ERRO")</f>
        <v/>
      </c>
      <c r="K106" s="64" t="str">
        <f>IFERROR(IF(J106="","",SUMIFS(Inventário!$N$10:$N$150,Inventário!$D$10:$D$150,Estoque!K$10,Inventário!$E$10:$E$150,Estoque!$C106)),"ERRO")</f>
        <v/>
      </c>
      <c r="L106" s="64" t="str">
        <f>IFERROR(IF(K106="","",SUMIFS(Inventário!$N$10:$N$150,Inventário!$D$10:$D$150,Estoque!L$10,Inventário!$E$10:$E$150,Estoque!$C106)),"ERRO")</f>
        <v/>
      </c>
      <c r="M106" s="64" t="str">
        <f>IFERROR(IF(L106="","",SUMIFS(Inventário!$N$10:$N$150,Inventário!$D$10:$D$150,Estoque!M$10,Inventário!$E$10:$E$150,Estoque!$C106)),"ERRO")</f>
        <v/>
      </c>
      <c r="N106" s="64" t="str">
        <f>IFERROR(IF(M106="","",SUMIFS(Inventário!$N$10:$N$150,Inventário!$D$10:$D$150,Estoque!N$10,Inventário!$E$10:$E$150,Estoque!$C106)),"ERRO")</f>
        <v/>
      </c>
      <c r="O106" s="64" t="str">
        <f>IFERROR(IF(N106="","",SUMIFS(Inventário!$N$10:$N$150,Inventário!$D$10:$D$150,Estoque!O$10,Inventário!$E$10:$E$150,Estoque!$C106)),"ERRO")</f>
        <v/>
      </c>
      <c r="S106" s="61">
        <f>Inventário!$E103</f>
        <v>0</v>
      </c>
    </row>
    <row r="107" spans="1:19" ht="19.5" customHeight="1">
      <c r="A107" s="46"/>
      <c r="B107" s="45">
        <v>95</v>
      </c>
      <c r="C107" s="32" t="str">
        <f>IF('Cadastro de Produtos'!C99="","",VLOOKUP(B107,'Cadastro de Produtos'!$B$5:$C$204,2,0))</f>
        <v/>
      </c>
      <c r="D107" s="60" t="str">
        <f>IFERROR(IF(C107="","",SUMIFS(Inventário!$N$10:$N$150,Inventário!$D$10:$D$150,Estoque!D$10,Inventário!$E$10:$E$150,Estoque!$C107)),"ERRO")</f>
        <v/>
      </c>
      <c r="E107" s="60" t="str">
        <f>IFERROR(IF(D107="","",SUMIFS(Inventário!$N$10:$N$150,Inventário!$D$10:$D$150,Estoque!E$10,Inventário!$E$10:$E$150,Estoque!$C107)),"ERRO")</f>
        <v/>
      </c>
      <c r="F107" s="60" t="str">
        <f>IFERROR(IF(E107="","",SUMIFS(Inventário!$N$10:$N$150,Inventário!$D$10:$D$150,Estoque!F$10,Inventário!$E$10:$E$150,Estoque!$C107)),"ERRO")</f>
        <v/>
      </c>
      <c r="G107" s="60" t="str">
        <f>IFERROR(IF(F107="","",SUMIFS(Inventário!$N$10:$N$150,Inventário!$D$10:$D$150,Estoque!G$10,Inventário!$E$10:$E$150,Estoque!$C107)),"ERRO")</f>
        <v/>
      </c>
      <c r="H107" s="60" t="str">
        <f>IFERROR(IF(G107="","",SUMIFS(Inventário!$N$10:$N$150,Inventário!$D$10:$D$150,Estoque!H$10,Inventário!$E$10:$E$150,Estoque!$C107)),"ERRO")</f>
        <v/>
      </c>
      <c r="I107" s="60" t="str">
        <f>IFERROR(IF(H107="","",SUMIFS(Inventário!$N$10:$N$150,Inventário!$D$10:$D$150,Estoque!I$10,Inventário!$E$10:$E$150,Estoque!$C107)),"ERRO")</f>
        <v/>
      </c>
      <c r="J107" s="60" t="str">
        <f>IFERROR(IF(I107="","",SUMIFS(Inventário!$N$10:$N$150,Inventário!$D$10:$D$150,Estoque!J$10,Inventário!$E$10:$E$150,Estoque!$C107)),"ERRO")</f>
        <v/>
      </c>
      <c r="K107" s="60" t="str">
        <f>IFERROR(IF(J107="","",SUMIFS(Inventário!$N$10:$N$150,Inventário!$D$10:$D$150,Estoque!K$10,Inventário!$E$10:$E$150,Estoque!$C107)),"ERRO")</f>
        <v/>
      </c>
      <c r="L107" s="60" t="str">
        <f>IFERROR(IF(K107="","",SUMIFS(Inventário!$N$10:$N$150,Inventário!$D$10:$D$150,Estoque!L$10,Inventário!$E$10:$E$150,Estoque!$C107)),"ERRO")</f>
        <v/>
      </c>
      <c r="M107" s="60" t="str">
        <f>IFERROR(IF(L107="","",SUMIFS(Inventário!$N$10:$N$150,Inventário!$D$10:$D$150,Estoque!M$10,Inventário!$E$10:$E$150,Estoque!$C107)),"ERRO")</f>
        <v/>
      </c>
      <c r="N107" s="60" t="str">
        <f>IFERROR(IF(M107="","",SUMIFS(Inventário!$N$10:$N$150,Inventário!$D$10:$D$150,Estoque!N$10,Inventário!$E$10:$E$150,Estoque!$C107)),"ERRO")</f>
        <v/>
      </c>
      <c r="O107" s="60" t="str">
        <f>IFERROR(IF(N107="","",SUMIFS(Inventário!$N$10:$N$150,Inventário!$D$10:$D$150,Estoque!O$10,Inventário!$E$10:$E$150,Estoque!$C107)),"ERRO")</f>
        <v/>
      </c>
      <c r="S107" s="61">
        <f>Inventário!$E104</f>
        <v>0</v>
      </c>
    </row>
    <row r="108" spans="1:19" ht="19.5" customHeight="1">
      <c r="A108" s="46"/>
      <c r="B108" s="45">
        <v>96</v>
      </c>
      <c r="C108" s="63" t="str">
        <f>IF('Cadastro de Produtos'!C100="","",VLOOKUP(B108,'Cadastro de Produtos'!$B$5:$C$204,2,0))</f>
        <v/>
      </c>
      <c r="D108" s="64" t="str">
        <f>IFERROR(IF(C108="","",SUMIFS(Inventário!$N$10:$N$150,Inventário!$D$10:$D$150,Estoque!D$10,Inventário!$E$10:$E$150,Estoque!$C108)),"ERRO")</f>
        <v/>
      </c>
      <c r="E108" s="64" t="str">
        <f>IFERROR(IF(D108="","",SUMIFS(Inventário!$N$10:$N$150,Inventário!$D$10:$D$150,Estoque!E$10,Inventário!$E$10:$E$150,Estoque!$C108)),"ERRO")</f>
        <v/>
      </c>
      <c r="F108" s="64" t="str">
        <f>IFERROR(IF(E108="","",SUMIFS(Inventário!$N$10:$N$150,Inventário!$D$10:$D$150,Estoque!F$10,Inventário!$E$10:$E$150,Estoque!$C108)),"ERRO")</f>
        <v/>
      </c>
      <c r="G108" s="64" t="str">
        <f>IFERROR(IF(F108="","",SUMIFS(Inventário!$N$10:$N$150,Inventário!$D$10:$D$150,Estoque!G$10,Inventário!$E$10:$E$150,Estoque!$C108)),"ERRO")</f>
        <v/>
      </c>
      <c r="H108" s="64" t="str">
        <f>IFERROR(IF(G108="","",SUMIFS(Inventário!$N$10:$N$150,Inventário!$D$10:$D$150,Estoque!H$10,Inventário!$E$10:$E$150,Estoque!$C108)),"ERRO")</f>
        <v/>
      </c>
      <c r="I108" s="64" t="str">
        <f>IFERROR(IF(H108="","",SUMIFS(Inventário!$N$10:$N$150,Inventário!$D$10:$D$150,Estoque!I$10,Inventário!$E$10:$E$150,Estoque!$C108)),"ERRO")</f>
        <v/>
      </c>
      <c r="J108" s="64" t="str">
        <f>IFERROR(IF(I108="","",SUMIFS(Inventário!$N$10:$N$150,Inventário!$D$10:$D$150,Estoque!J$10,Inventário!$E$10:$E$150,Estoque!$C108)),"ERRO")</f>
        <v/>
      </c>
      <c r="K108" s="64" t="str">
        <f>IFERROR(IF(J108="","",SUMIFS(Inventário!$N$10:$N$150,Inventário!$D$10:$D$150,Estoque!K$10,Inventário!$E$10:$E$150,Estoque!$C108)),"ERRO")</f>
        <v/>
      </c>
      <c r="L108" s="64" t="str">
        <f>IFERROR(IF(K108="","",SUMIFS(Inventário!$N$10:$N$150,Inventário!$D$10:$D$150,Estoque!L$10,Inventário!$E$10:$E$150,Estoque!$C108)),"ERRO")</f>
        <v/>
      </c>
      <c r="M108" s="64" t="str">
        <f>IFERROR(IF(L108="","",SUMIFS(Inventário!$N$10:$N$150,Inventário!$D$10:$D$150,Estoque!M$10,Inventário!$E$10:$E$150,Estoque!$C108)),"ERRO")</f>
        <v/>
      </c>
      <c r="N108" s="64" t="str">
        <f>IFERROR(IF(M108="","",SUMIFS(Inventário!$N$10:$N$150,Inventário!$D$10:$D$150,Estoque!N$10,Inventário!$E$10:$E$150,Estoque!$C108)),"ERRO")</f>
        <v/>
      </c>
      <c r="O108" s="64" t="str">
        <f>IFERROR(IF(N108="","",SUMIFS(Inventário!$N$10:$N$150,Inventário!$D$10:$D$150,Estoque!O$10,Inventário!$E$10:$E$150,Estoque!$C108)),"ERRO")</f>
        <v/>
      </c>
      <c r="S108" s="61">
        <f>Inventário!$E105</f>
        <v>0</v>
      </c>
    </row>
    <row r="109" spans="1:19" ht="19.5" customHeight="1">
      <c r="A109" s="46"/>
      <c r="B109" s="45">
        <v>97</v>
      </c>
      <c r="C109" s="32" t="str">
        <f>IF('Cadastro de Produtos'!C101="","",VLOOKUP(B109,'Cadastro de Produtos'!$B$5:$C$204,2,0))</f>
        <v/>
      </c>
      <c r="D109" s="60" t="str">
        <f>IFERROR(IF(C109="","",SUMIFS(Inventário!$N$10:$N$150,Inventário!$D$10:$D$150,Estoque!D$10,Inventário!$E$10:$E$150,Estoque!$C109)),"ERRO")</f>
        <v/>
      </c>
      <c r="E109" s="60" t="str">
        <f>IFERROR(IF(D109="","",SUMIFS(Inventário!$N$10:$N$150,Inventário!$D$10:$D$150,Estoque!E$10,Inventário!$E$10:$E$150,Estoque!$C109)),"ERRO")</f>
        <v/>
      </c>
      <c r="F109" s="60" t="str">
        <f>IFERROR(IF(E109="","",SUMIFS(Inventário!$N$10:$N$150,Inventário!$D$10:$D$150,Estoque!F$10,Inventário!$E$10:$E$150,Estoque!$C109)),"ERRO")</f>
        <v/>
      </c>
      <c r="G109" s="60" t="str">
        <f>IFERROR(IF(F109="","",SUMIFS(Inventário!$N$10:$N$150,Inventário!$D$10:$D$150,Estoque!G$10,Inventário!$E$10:$E$150,Estoque!$C109)),"ERRO")</f>
        <v/>
      </c>
      <c r="H109" s="60" t="str">
        <f>IFERROR(IF(G109="","",SUMIFS(Inventário!$N$10:$N$150,Inventário!$D$10:$D$150,Estoque!H$10,Inventário!$E$10:$E$150,Estoque!$C109)),"ERRO")</f>
        <v/>
      </c>
      <c r="I109" s="60" t="str">
        <f>IFERROR(IF(H109="","",SUMIFS(Inventário!$N$10:$N$150,Inventário!$D$10:$D$150,Estoque!I$10,Inventário!$E$10:$E$150,Estoque!$C109)),"ERRO")</f>
        <v/>
      </c>
      <c r="J109" s="60" t="str">
        <f>IFERROR(IF(I109="","",SUMIFS(Inventário!$N$10:$N$150,Inventário!$D$10:$D$150,Estoque!J$10,Inventário!$E$10:$E$150,Estoque!$C109)),"ERRO")</f>
        <v/>
      </c>
      <c r="K109" s="60" t="str">
        <f>IFERROR(IF(J109="","",SUMIFS(Inventário!$N$10:$N$150,Inventário!$D$10:$D$150,Estoque!K$10,Inventário!$E$10:$E$150,Estoque!$C109)),"ERRO")</f>
        <v/>
      </c>
      <c r="L109" s="60" t="str">
        <f>IFERROR(IF(K109="","",SUMIFS(Inventário!$N$10:$N$150,Inventário!$D$10:$D$150,Estoque!L$10,Inventário!$E$10:$E$150,Estoque!$C109)),"ERRO")</f>
        <v/>
      </c>
      <c r="M109" s="60" t="str">
        <f>IFERROR(IF(L109="","",SUMIFS(Inventário!$N$10:$N$150,Inventário!$D$10:$D$150,Estoque!M$10,Inventário!$E$10:$E$150,Estoque!$C109)),"ERRO")</f>
        <v/>
      </c>
      <c r="N109" s="60" t="str">
        <f>IFERROR(IF(M109="","",SUMIFS(Inventário!$N$10:$N$150,Inventário!$D$10:$D$150,Estoque!N$10,Inventário!$E$10:$E$150,Estoque!$C109)),"ERRO")</f>
        <v/>
      </c>
      <c r="O109" s="60" t="str">
        <f>IFERROR(IF(N109="","",SUMIFS(Inventário!$N$10:$N$150,Inventário!$D$10:$D$150,Estoque!O$10,Inventário!$E$10:$E$150,Estoque!$C109)),"ERRO")</f>
        <v/>
      </c>
      <c r="S109" s="61">
        <f>Inventário!$E106</f>
        <v>0</v>
      </c>
    </row>
    <row r="110" spans="1:19" ht="19.5" customHeight="1">
      <c r="A110" s="46"/>
      <c r="B110" s="45">
        <v>98</v>
      </c>
      <c r="C110" s="63" t="str">
        <f>IF('Cadastro de Produtos'!C102="","",VLOOKUP(B110,'Cadastro de Produtos'!$B$5:$C$204,2,0))</f>
        <v/>
      </c>
      <c r="D110" s="64" t="str">
        <f>IFERROR(IF(C110="","",SUMIFS(Inventário!$N$10:$N$150,Inventário!$D$10:$D$150,Estoque!D$10,Inventário!$E$10:$E$150,Estoque!$C110)),"ERRO")</f>
        <v/>
      </c>
      <c r="E110" s="64" t="str">
        <f>IFERROR(IF(D110="","",SUMIFS(Inventário!$N$10:$N$150,Inventário!$D$10:$D$150,Estoque!E$10,Inventário!$E$10:$E$150,Estoque!$C110)),"ERRO")</f>
        <v/>
      </c>
      <c r="F110" s="64" t="str">
        <f>IFERROR(IF(E110="","",SUMIFS(Inventário!$N$10:$N$150,Inventário!$D$10:$D$150,Estoque!F$10,Inventário!$E$10:$E$150,Estoque!$C110)),"ERRO")</f>
        <v/>
      </c>
      <c r="G110" s="64" t="str">
        <f>IFERROR(IF(F110="","",SUMIFS(Inventário!$N$10:$N$150,Inventário!$D$10:$D$150,Estoque!G$10,Inventário!$E$10:$E$150,Estoque!$C110)),"ERRO")</f>
        <v/>
      </c>
      <c r="H110" s="64" t="str">
        <f>IFERROR(IF(G110="","",SUMIFS(Inventário!$N$10:$N$150,Inventário!$D$10:$D$150,Estoque!H$10,Inventário!$E$10:$E$150,Estoque!$C110)),"ERRO")</f>
        <v/>
      </c>
      <c r="I110" s="64" t="str">
        <f>IFERROR(IF(H110="","",SUMIFS(Inventário!$N$10:$N$150,Inventário!$D$10:$D$150,Estoque!I$10,Inventário!$E$10:$E$150,Estoque!$C110)),"ERRO")</f>
        <v/>
      </c>
      <c r="J110" s="64" t="str">
        <f>IFERROR(IF(I110="","",SUMIFS(Inventário!$N$10:$N$150,Inventário!$D$10:$D$150,Estoque!J$10,Inventário!$E$10:$E$150,Estoque!$C110)),"ERRO")</f>
        <v/>
      </c>
      <c r="K110" s="64" t="str">
        <f>IFERROR(IF(J110="","",SUMIFS(Inventário!$N$10:$N$150,Inventário!$D$10:$D$150,Estoque!K$10,Inventário!$E$10:$E$150,Estoque!$C110)),"ERRO")</f>
        <v/>
      </c>
      <c r="L110" s="64" t="str">
        <f>IFERROR(IF(K110="","",SUMIFS(Inventário!$N$10:$N$150,Inventário!$D$10:$D$150,Estoque!L$10,Inventário!$E$10:$E$150,Estoque!$C110)),"ERRO")</f>
        <v/>
      </c>
      <c r="M110" s="64" t="str">
        <f>IFERROR(IF(L110="","",SUMIFS(Inventário!$N$10:$N$150,Inventário!$D$10:$D$150,Estoque!M$10,Inventário!$E$10:$E$150,Estoque!$C110)),"ERRO")</f>
        <v/>
      </c>
      <c r="N110" s="64" t="str">
        <f>IFERROR(IF(M110="","",SUMIFS(Inventário!$N$10:$N$150,Inventário!$D$10:$D$150,Estoque!N$10,Inventário!$E$10:$E$150,Estoque!$C110)),"ERRO")</f>
        <v/>
      </c>
      <c r="O110" s="64" t="str">
        <f>IFERROR(IF(N110="","",SUMIFS(Inventário!$N$10:$N$150,Inventário!$D$10:$D$150,Estoque!O$10,Inventário!$E$10:$E$150,Estoque!$C110)),"ERRO")</f>
        <v/>
      </c>
      <c r="S110" s="61">
        <f>Inventário!$E107</f>
        <v>0</v>
      </c>
    </row>
    <row r="111" spans="1:19" ht="19.5" customHeight="1">
      <c r="A111" s="46"/>
      <c r="B111" s="45">
        <v>99</v>
      </c>
      <c r="C111" s="32" t="str">
        <f>IF('Cadastro de Produtos'!C103="","",VLOOKUP(B111,'Cadastro de Produtos'!$B$5:$C$204,2,0))</f>
        <v/>
      </c>
      <c r="D111" s="60" t="str">
        <f>IFERROR(IF(C111="","",SUMIFS(Inventário!$N$10:$N$150,Inventário!$D$10:$D$150,Estoque!D$10,Inventário!$E$10:$E$150,Estoque!$C111)),"ERRO")</f>
        <v/>
      </c>
      <c r="E111" s="60" t="str">
        <f>IFERROR(IF(D111="","",SUMIFS(Inventário!$N$10:$N$150,Inventário!$D$10:$D$150,Estoque!E$10,Inventário!$E$10:$E$150,Estoque!$C111)),"ERRO")</f>
        <v/>
      </c>
      <c r="F111" s="60" t="str">
        <f>IFERROR(IF(E111="","",SUMIFS(Inventário!$N$10:$N$150,Inventário!$D$10:$D$150,Estoque!F$10,Inventário!$E$10:$E$150,Estoque!$C111)),"ERRO")</f>
        <v/>
      </c>
      <c r="G111" s="60" t="str">
        <f>IFERROR(IF(F111="","",SUMIFS(Inventário!$N$10:$N$150,Inventário!$D$10:$D$150,Estoque!G$10,Inventário!$E$10:$E$150,Estoque!$C111)),"ERRO")</f>
        <v/>
      </c>
      <c r="H111" s="60" t="str">
        <f>IFERROR(IF(G111="","",SUMIFS(Inventário!$N$10:$N$150,Inventário!$D$10:$D$150,Estoque!H$10,Inventário!$E$10:$E$150,Estoque!$C111)),"ERRO")</f>
        <v/>
      </c>
      <c r="I111" s="60" t="str">
        <f>IFERROR(IF(H111="","",SUMIFS(Inventário!$N$10:$N$150,Inventário!$D$10:$D$150,Estoque!I$10,Inventário!$E$10:$E$150,Estoque!$C111)),"ERRO")</f>
        <v/>
      </c>
      <c r="J111" s="60" t="str">
        <f>IFERROR(IF(I111="","",SUMIFS(Inventário!$N$10:$N$150,Inventário!$D$10:$D$150,Estoque!J$10,Inventário!$E$10:$E$150,Estoque!$C111)),"ERRO")</f>
        <v/>
      </c>
      <c r="K111" s="60" t="str">
        <f>IFERROR(IF(J111="","",SUMIFS(Inventário!$N$10:$N$150,Inventário!$D$10:$D$150,Estoque!K$10,Inventário!$E$10:$E$150,Estoque!$C111)),"ERRO")</f>
        <v/>
      </c>
      <c r="L111" s="60" t="str">
        <f>IFERROR(IF(K111="","",SUMIFS(Inventário!$N$10:$N$150,Inventário!$D$10:$D$150,Estoque!L$10,Inventário!$E$10:$E$150,Estoque!$C111)),"ERRO")</f>
        <v/>
      </c>
      <c r="M111" s="60" t="str">
        <f>IFERROR(IF(L111="","",SUMIFS(Inventário!$N$10:$N$150,Inventário!$D$10:$D$150,Estoque!M$10,Inventário!$E$10:$E$150,Estoque!$C111)),"ERRO")</f>
        <v/>
      </c>
      <c r="N111" s="60" t="str">
        <f>IFERROR(IF(M111="","",SUMIFS(Inventário!$N$10:$N$150,Inventário!$D$10:$D$150,Estoque!N$10,Inventário!$E$10:$E$150,Estoque!$C111)),"ERRO")</f>
        <v/>
      </c>
      <c r="O111" s="60" t="str">
        <f>IFERROR(IF(N111="","",SUMIFS(Inventário!$N$10:$N$150,Inventário!$D$10:$D$150,Estoque!O$10,Inventário!$E$10:$E$150,Estoque!$C111)),"ERRO")</f>
        <v/>
      </c>
      <c r="S111" s="61">
        <f>Inventário!$E108</f>
        <v>0</v>
      </c>
    </row>
    <row r="112" spans="1:19" ht="19.5" customHeight="1">
      <c r="A112" s="46"/>
      <c r="B112" s="45">
        <v>100</v>
      </c>
      <c r="C112" s="63" t="str">
        <f>IF('Cadastro de Produtos'!C104="","",VLOOKUP(B112,'Cadastro de Produtos'!$B$5:$C$204,2,0))</f>
        <v/>
      </c>
      <c r="D112" s="64" t="str">
        <f>IFERROR(IF(C112="","",SUMIFS(Inventário!$N$10:$N$150,Inventário!$D$10:$D$150,Estoque!D$10,Inventário!$E$10:$E$150,Estoque!$C112)),"ERRO")</f>
        <v/>
      </c>
      <c r="E112" s="64" t="str">
        <f>IFERROR(IF(D112="","",SUMIFS(Inventário!$N$10:$N$150,Inventário!$D$10:$D$150,Estoque!E$10,Inventário!$E$10:$E$150,Estoque!$C112)),"ERRO")</f>
        <v/>
      </c>
      <c r="F112" s="64" t="str">
        <f>IFERROR(IF(E112="","",SUMIFS(Inventário!$N$10:$N$150,Inventário!$D$10:$D$150,Estoque!F$10,Inventário!$E$10:$E$150,Estoque!$C112)),"ERRO")</f>
        <v/>
      </c>
      <c r="G112" s="64" t="str">
        <f>IFERROR(IF(F112="","",SUMIFS(Inventário!$N$10:$N$150,Inventário!$D$10:$D$150,Estoque!G$10,Inventário!$E$10:$E$150,Estoque!$C112)),"ERRO")</f>
        <v/>
      </c>
      <c r="H112" s="64" t="str">
        <f>IFERROR(IF(G112="","",SUMIFS(Inventário!$N$10:$N$150,Inventário!$D$10:$D$150,Estoque!H$10,Inventário!$E$10:$E$150,Estoque!$C112)),"ERRO")</f>
        <v/>
      </c>
      <c r="I112" s="64" t="str">
        <f>IFERROR(IF(H112="","",SUMIFS(Inventário!$N$10:$N$150,Inventário!$D$10:$D$150,Estoque!I$10,Inventário!$E$10:$E$150,Estoque!$C112)),"ERRO")</f>
        <v/>
      </c>
      <c r="J112" s="64" t="str">
        <f>IFERROR(IF(I112="","",SUMIFS(Inventário!$N$10:$N$150,Inventário!$D$10:$D$150,Estoque!J$10,Inventário!$E$10:$E$150,Estoque!$C112)),"ERRO")</f>
        <v/>
      </c>
      <c r="K112" s="64" t="str">
        <f>IFERROR(IF(J112="","",SUMIFS(Inventário!$N$10:$N$150,Inventário!$D$10:$D$150,Estoque!K$10,Inventário!$E$10:$E$150,Estoque!$C112)),"ERRO")</f>
        <v/>
      </c>
      <c r="L112" s="64" t="str">
        <f>IFERROR(IF(K112="","",SUMIFS(Inventário!$N$10:$N$150,Inventário!$D$10:$D$150,Estoque!L$10,Inventário!$E$10:$E$150,Estoque!$C112)),"ERRO")</f>
        <v/>
      </c>
      <c r="M112" s="64" t="str">
        <f>IFERROR(IF(L112="","",SUMIFS(Inventário!$N$10:$N$150,Inventário!$D$10:$D$150,Estoque!M$10,Inventário!$E$10:$E$150,Estoque!$C112)),"ERRO")</f>
        <v/>
      </c>
      <c r="N112" s="64" t="str">
        <f>IFERROR(IF(M112="","",SUMIFS(Inventário!$N$10:$N$150,Inventário!$D$10:$D$150,Estoque!N$10,Inventário!$E$10:$E$150,Estoque!$C112)),"ERRO")</f>
        <v/>
      </c>
      <c r="O112" s="64" t="str">
        <f>IFERROR(IF(N112="","",SUMIFS(Inventário!$N$10:$N$150,Inventário!$D$10:$D$150,Estoque!O$10,Inventário!$E$10:$E$150,Estoque!$C112)),"ERRO")</f>
        <v/>
      </c>
      <c r="S112" s="61">
        <f>Inventário!$E109</f>
        <v>0</v>
      </c>
    </row>
    <row r="113" spans="1:19" ht="19.5" customHeight="1">
      <c r="A113" s="46"/>
      <c r="B113" s="45">
        <v>101</v>
      </c>
      <c r="C113" s="32" t="str">
        <f>IF('Cadastro de Produtos'!C105="","",VLOOKUP(B113,'Cadastro de Produtos'!$B$5:$C$204,2,0))</f>
        <v/>
      </c>
      <c r="D113" s="60" t="str">
        <f>IFERROR(IF(C113="","",SUMIFS(Inventário!$N$10:$N$150,Inventário!$D$10:$D$150,Estoque!D$10,Inventário!$E$10:$E$150,Estoque!$C113)),"ERRO")</f>
        <v/>
      </c>
      <c r="E113" s="60" t="str">
        <f>IFERROR(IF(D113="","",SUMIFS(Inventário!$N$10:$N$150,Inventário!$D$10:$D$150,Estoque!E$10,Inventário!$E$10:$E$150,Estoque!$C113)),"ERRO")</f>
        <v/>
      </c>
      <c r="F113" s="60" t="str">
        <f>IFERROR(IF(E113="","",SUMIFS(Inventário!$N$10:$N$150,Inventário!$D$10:$D$150,Estoque!F$10,Inventário!$E$10:$E$150,Estoque!$C113)),"ERRO")</f>
        <v/>
      </c>
      <c r="G113" s="60" t="str">
        <f>IFERROR(IF(F113="","",SUMIFS(Inventário!$N$10:$N$150,Inventário!$D$10:$D$150,Estoque!G$10,Inventário!$E$10:$E$150,Estoque!$C113)),"ERRO")</f>
        <v/>
      </c>
      <c r="H113" s="60" t="str">
        <f>IFERROR(IF(G113="","",SUMIFS(Inventário!$N$10:$N$150,Inventário!$D$10:$D$150,Estoque!H$10,Inventário!$E$10:$E$150,Estoque!$C113)),"ERRO")</f>
        <v/>
      </c>
      <c r="I113" s="60" t="str">
        <f>IFERROR(IF(H113="","",SUMIFS(Inventário!$N$10:$N$150,Inventário!$D$10:$D$150,Estoque!I$10,Inventário!$E$10:$E$150,Estoque!$C113)),"ERRO")</f>
        <v/>
      </c>
      <c r="J113" s="60" t="str">
        <f>IFERROR(IF(I113="","",SUMIFS(Inventário!$N$10:$N$150,Inventário!$D$10:$D$150,Estoque!J$10,Inventário!$E$10:$E$150,Estoque!$C113)),"ERRO")</f>
        <v/>
      </c>
      <c r="K113" s="60" t="str">
        <f>IFERROR(IF(J113="","",SUMIFS(Inventário!$N$10:$N$150,Inventário!$D$10:$D$150,Estoque!K$10,Inventário!$E$10:$E$150,Estoque!$C113)),"ERRO")</f>
        <v/>
      </c>
      <c r="L113" s="60" t="str">
        <f>IFERROR(IF(K113="","",SUMIFS(Inventário!$N$10:$N$150,Inventário!$D$10:$D$150,Estoque!L$10,Inventário!$E$10:$E$150,Estoque!$C113)),"ERRO")</f>
        <v/>
      </c>
      <c r="M113" s="60" t="str">
        <f>IFERROR(IF(L113="","",SUMIFS(Inventário!$N$10:$N$150,Inventário!$D$10:$D$150,Estoque!M$10,Inventário!$E$10:$E$150,Estoque!$C113)),"ERRO")</f>
        <v/>
      </c>
      <c r="N113" s="60" t="str">
        <f>IFERROR(IF(M113="","",SUMIFS(Inventário!$N$10:$N$150,Inventário!$D$10:$D$150,Estoque!N$10,Inventário!$E$10:$E$150,Estoque!$C113)),"ERRO")</f>
        <v/>
      </c>
      <c r="O113" s="60" t="str">
        <f>IFERROR(IF(N113="","",SUMIFS(Inventário!$N$10:$N$150,Inventário!$D$10:$D$150,Estoque!O$10,Inventário!$E$10:$E$150,Estoque!$C113)),"ERRO")</f>
        <v/>
      </c>
      <c r="S113" s="61">
        <f>Inventário!$E110</f>
        <v>0</v>
      </c>
    </row>
    <row r="114" spans="1:19" ht="19.5" customHeight="1">
      <c r="A114" s="46"/>
      <c r="B114" s="45">
        <v>102</v>
      </c>
      <c r="C114" s="63" t="str">
        <f>IF('Cadastro de Produtos'!C106="","",VLOOKUP(B114,'Cadastro de Produtos'!$B$5:$C$204,2,0))</f>
        <v/>
      </c>
      <c r="D114" s="64" t="str">
        <f>IFERROR(IF(C114="","",SUMIFS(Inventário!$N$10:$N$150,Inventário!$D$10:$D$150,Estoque!D$10,Inventário!$E$10:$E$150,Estoque!$C114)),"ERRO")</f>
        <v/>
      </c>
      <c r="E114" s="64" t="str">
        <f>IFERROR(IF(D114="","",SUMIFS(Inventário!$N$10:$N$150,Inventário!$D$10:$D$150,Estoque!E$10,Inventário!$E$10:$E$150,Estoque!$C114)),"ERRO")</f>
        <v/>
      </c>
      <c r="F114" s="64" t="str">
        <f>IFERROR(IF(E114="","",SUMIFS(Inventário!$N$10:$N$150,Inventário!$D$10:$D$150,Estoque!F$10,Inventário!$E$10:$E$150,Estoque!$C114)),"ERRO")</f>
        <v/>
      </c>
      <c r="G114" s="64" t="str">
        <f>IFERROR(IF(F114="","",SUMIFS(Inventário!$N$10:$N$150,Inventário!$D$10:$D$150,Estoque!G$10,Inventário!$E$10:$E$150,Estoque!$C114)),"ERRO")</f>
        <v/>
      </c>
      <c r="H114" s="64" t="str">
        <f>IFERROR(IF(G114="","",SUMIFS(Inventário!$N$10:$N$150,Inventário!$D$10:$D$150,Estoque!H$10,Inventário!$E$10:$E$150,Estoque!$C114)),"ERRO")</f>
        <v/>
      </c>
      <c r="I114" s="64" t="str">
        <f>IFERROR(IF(H114="","",SUMIFS(Inventário!$N$10:$N$150,Inventário!$D$10:$D$150,Estoque!I$10,Inventário!$E$10:$E$150,Estoque!$C114)),"ERRO")</f>
        <v/>
      </c>
      <c r="J114" s="64" t="str">
        <f>IFERROR(IF(I114="","",SUMIFS(Inventário!$N$10:$N$150,Inventário!$D$10:$D$150,Estoque!J$10,Inventário!$E$10:$E$150,Estoque!$C114)),"ERRO")</f>
        <v/>
      </c>
      <c r="K114" s="64" t="str">
        <f>IFERROR(IF(J114="","",SUMIFS(Inventário!$N$10:$N$150,Inventário!$D$10:$D$150,Estoque!K$10,Inventário!$E$10:$E$150,Estoque!$C114)),"ERRO")</f>
        <v/>
      </c>
      <c r="L114" s="64" t="str">
        <f>IFERROR(IF(K114="","",SUMIFS(Inventário!$N$10:$N$150,Inventário!$D$10:$D$150,Estoque!L$10,Inventário!$E$10:$E$150,Estoque!$C114)),"ERRO")</f>
        <v/>
      </c>
      <c r="M114" s="64" t="str">
        <f>IFERROR(IF(L114="","",SUMIFS(Inventário!$N$10:$N$150,Inventário!$D$10:$D$150,Estoque!M$10,Inventário!$E$10:$E$150,Estoque!$C114)),"ERRO")</f>
        <v/>
      </c>
      <c r="N114" s="64" t="str">
        <f>IFERROR(IF(M114="","",SUMIFS(Inventário!$N$10:$N$150,Inventário!$D$10:$D$150,Estoque!N$10,Inventário!$E$10:$E$150,Estoque!$C114)),"ERRO")</f>
        <v/>
      </c>
      <c r="O114" s="64" t="str">
        <f>IFERROR(IF(N114="","",SUMIFS(Inventário!$N$10:$N$150,Inventário!$D$10:$D$150,Estoque!O$10,Inventário!$E$10:$E$150,Estoque!$C114)),"ERRO")</f>
        <v/>
      </c>
      <c r="S114" s="61">
        <f>Inventário!$E111</f>
        <v>0</v>
      </c>
    </row>
    <row r="115" spans="1:19" ht="19.5" customHeight="1">
      <c r="A115" s="46"/>
      <c r="B115" s="45">
        <v>103</v>
      </c>
      <c r="C115" s="32" t="str">
        <f>IF('Cadastro de Produtos'!C107="","",VLOOKUP(B115,'Cadastro de Produtos'!$B$5:$C$204,2,0))</f>
        <v/>
      </c>
      <c r="D115" s="60" t="str">
        <f>IFERROR(IF(C115="","",SUMIFS(Inventário!$N$10:$N$150,Inventário!$D$10:$D$150,Estoque!D$10,Inventário!$E$10:$E$150,Estoque!$C115)),"ERRO")</f>
        <v/>
      </c>
      <c r="E115" s="60" t="str">
        <f>IFERROR(IF(D115="","",SUMIFS(Inventário!$N$10:$N$150,Inventário!$D$10:$D$150,Estoque!E$10,Inventário!$E$10:$E$150,Estoque!$C115)),"ERRO")</f>
        <v/>
      </c>
      <c r="F115" s="60" t="str">
        <f>IFERROR(IF(E115="","",SUMIFS(Inventário!$N$10:$N$150,Inventário!$D$10:$D$150,Estoque!F$10,Inventário!$E$10:$E$150,Estoque!$C115)),"ERRO")</f>
        <v/>
      </c>
      <c r="G115" s="60" t="str">
        <f>IFERROR(IF(F115="","",SUMIFS(Inventário!$N$10:$N$150,Inventário!$D$10:$D$150,Estoque!G$10,Inventário!$E$10:$E$150,Estoque!$C115)),"ERRO")</f>
        <v/>
      </c>
      <c r="H115" s="60" t="str">
        <f>IFERROR(IF(G115="","",SUMIFS(Inventário!$N$10:$N$150,Inventário!$D$10:$D$150,Estoque!H$10,Inventário!$E$10:$E$150,Estoque!$C115)),"ERRO")</f>
        <v/>
      </c>
      <c r="I115" s="60" t="str">
        <f>IFERROR(IF(H115="","",SUMIFS(Inventário!$N$10:$N$150,Inventário!$D$10:$D$150,Estoque!I$10,Inventário!$E$10:$E$150,Estoque!$C115)),"ERRO")</f>
        <v/>
      </c>
      <c r="J115" s="60" t="str">
        <f>IFERROR(IF(I115="","",SUMIFS(Inventário!$N$10:$N$150,Inventário!$D$10:$D$150,Estoque!J$10,Inventário!$E$10:$E$150,Estoque!$C115)),"ERRO")</f>
        <v/>
      </c>
      <c r="K115" s="60" t="str">
        <f>IFERROR(IF(J115="","",SUMIFS(Inventário!$N$10:$N$150,Inventário!$D$10:$D$150,Estoque!K$10,Inventário!$E$10:$E$150,Estoque!$C115)),"ERRO")</f>
        <v/>
      </c>
      <c r="L115" s="60" t="str">
        <f>IFERROR(IF(K115="","",SUMIFS(Inventário!$N$10:$N$150,Inventário!$D$10:$D$150,Estoque!L$10,Inventário!$E$10:$E$150,Estoque!$C115)),"ERRO")</f>
        <v/>
      </c>
      <c r="M115" s="60" t="str">
        <f>IFERROR(IF(L115="","",SUMIFS(Inventário!$N$10:$N$150,Inventário!$D$10:$D$150,Estoque!M$10,Inventário!$E$10:$E$150,Estoque!$C115)),"ERRO")</f>
        <v/>
      </c>
      <c r="N115" s="60" t="str">
        <f>IFERROR(IF(M115="","",SUMIFS(Inventário!$N$10:$N$150,Inventário!$D$10:$D$150,Estoque!N$10,Inventário!$E$10:$E$150,Estoque!$C115)),"ERRO")</f>
        <v/>
      </c>
      <c r="O115" s="60" t="str">
        <f>IFERROR(IF(N115="","",SUMIFS(Inventário!$N$10:$N$150,Inventário!$D$10:$D$150,Estoque!O$10,Inventário!$E$10:$E$150,Estoque!$C115)),"ERRO")</f>
        <v/>
      </c>
      <c r="S115" s="61">
        <f>Inventário!$E112</f>
        <v>0</v>
      </c>
    </row>
    <row r="116" spans="1:19" ht="19.5" customHeight="1">
      <c r="A116" s="46"/>
      <c r="B116" s="45">
        <v>104</v>
      </c>
      <c r="C116" s="63" t="str">
        <f>IF('Cadastro de Produtos'!C108="","",VLOOKUP(B116,'Cadastro de Produtos'!$B$5:$C$204,2,0))</f>
        <v/>
      </c>
      <c r="D116" s="64" t="str">
        <f>IFERROR(IF(C116="","",SUMIFS(Inventário!$N$10:$N$150,Inventário!$D$10:$D$150,Estoque!D$10,Inventário!$E$10:$E$150,Estoque!$C116)),"ERRO")</f>
        <v/>
      </c>
      <c r="E116" s="64" t="str">
        <f>IFERROR(IF(D116="","",SUMIFS(Inventário!$N$10:$N$150,Inventário!$D$10:$D$150,Estoque!E$10,Inventário!$E$10:$E$150,Estoque!$C116)),"ERRO")</f>
        <v/>
      </c>
      <c r="F116" s="64" t="str">
        <f>IFERROR(IF(E116="","",SUMIFS(Inventário!$N$10:$N$150,Inventário!$D$10:$D$150,Estoque!F$10,Inventário!$E$10:$E$150,Estoque!$C116)),"ERRO")</f>
        <v/>
      </c>
      <c r="G116" s="64" t="str">
        <f>IFERROR(IF(F116="","",SUMIFS(Inventário!$N$10:$N$150,Inventário!$D$10:$D$150,Estoque!G$10,Inventário!$E$10:$E$150,Estoque!$C116)),"ERRO")</f>
        <v/>
      </c>
      <c r="H116" s="64" t="str">
        <f>IFERROR(IF(G116="","",SUMIFS(Inventário!$N$10:$N$150,Inventário!$D$10:$D$150,Estoque!H$10,Inventário!$E$10:$E$150,Estoque!$C116)),"ERRO")</f>
        <v/>
      </c>
      <c r="I116" s="64" t="str">
        <f>IFERROR(IF(H116="","",SUMIFS(Inventário!$N$10:$N$150,Inventário!$D$10:$D$150,Estoque!I$10,Inventário!$E$10:$E$150,Estoque!$C116)),"ERRO")</f>
        <v/>
      </c>
      <c r="J116" s="64" t="str">
        <f>IFERROR(IF(I116="","",SUMIFS(Inventário!$N$10:$N$150,Inventário!$D$10:$D$150,Estoque!J$10,Inventário!$E$10:$E$150,Estoque!$C116)),"ERRO")</f>
        <v/>
      </c>
      <c r="K116" s="64" t="str">
        <f>IFERROR(IF(J116="","",SUMIFS(Inventário!$N$10:$N$150,Inventário!$D$10:$D$150,Estoque!K$10,Inventário!$E$10:$E$150,Estoque!$C116)),"ERRO")</f>
        <v/>
      </c>
      <c r="L116" s="64" t="str">
        <f>IFERROR(IF(K116="","",SUMIFS(Inventário!$N$10:$N$150,Inventário!$D$10:$D$150,Estoque!L$10,Inventário!$E$10:$E$150,Estoque!$C116)),"ERRO")</f>
        <v/>
      </c>
      <c r="M116" s="64" t="str">
        <f>IFERROR(IF(L116="","",SUMIFS(Inventário!$N$10:$N$150,Inventário!$D$10:$D$150,Estoque!M$10,Inventário!$E$10:$E$150,Estoque!$C116)),"ERRO")</f>
        <v/>
      </c>
      <c r="N116" s="64" t="str">
        <f>IFERROR(IF(M116="","",SUMIFS(Inventário!$N$10:$N$150,Inventário!$D$10:$D$150,Estoque!N$10,Inventário!$E$10:$E$150,Estoque!$C116)),"ERRO")</f>
        <v/>
      </c>
      <c r="O116" s="64" t="str">
        <f>IFERROR(IF(N116="","",SUMIFS(Inventário!$N$10:$N$150,Inventário!$D$10:$D$150,Estoque!O$10,Inventário!$E$10:$E$150,Estoque!$C116)),"ERRO")</f>
        <v/>
      </c>
      <c r="S116" s="61">
        <f>Inventário!$E113</f>
        <v>0</v>
      </c>
    </row>
    <row r="117" spans="1:19" ht="19.5" customHeight="1">
      <c r="A117" s="46"/>
      <c r="B117" s="45">
        <v>105</v>
      </c>
      <c r="C117" s="32" t="str">
        <f>IF('Cadastro de Produtos'!C109="","",VLOOKUP(B117,'Cadastro de Produtos'!$B$5:$C$204,2,0))</f>
        <v/>
      </c>
      <c r="D117" s="60" t="str">
        <f>IFERROR(IF(C117="","",SUMIFS(Inventário!$N$10:$N$150,Inventário!$D$10:$D$150,Estoque!D$10,Inventário!$E$10:$E$150,Estoque!$C117)),"ERRO")</f>
        <v/>
      </c>
      <c r="E117" s="60" t="str">
        <f>IFERROR(IF(D117="","",SUMIFS(Inventário!$N$10:$N$150,Inventário!$D$10:$D$150,Estoque!E$10,Inventário!$E$10:$E$150,Estoque!$C117)),"ERRO")</f>
        <v/>
      </c>
      <c r="F117" s="60" t="str">
        <f>IFERROR(IF(E117="","",SUMIFS(Inventário!$N$10:$N$150,Inventário!$D$10:$D$150,Estoque!F$10,Inventário!$E$10:$E$150,Estoque!$C117)),"ERRO")</f>
        <v/>
      </c>
      <c r="G117" s="60" t="str">
        <f>IFERROR(IF(F117="","",SUMIFS(Inventário!$N$10:$N$150,Inventário!$D$10:$D$150,Estoque!G$10,Inventário!$E$10:$E$150,Estoque!$C117)),"ERRO")</f>
        <v/>
      </c>
      <c r="H117" s="60" t="str">
        <f>IFERROR(IF(G117="","",SUMIFS(Inventário!$N$10:$N$150,Inventário!$D$10:$D$150,Estoque!H$10,Inventário!$E$10:$E$150,Estoque!$C117)),"ERRO")</f>
        <v/>
      </c>
      <c r="I117" s="60" t="str">
        <f>IFERROR(IF(H117="","",SUMIFS(Inventário!$N$10:$N$150,Inventário!$D$10:$D$150,Estoque!I$10,Inventário!$E$10:$E$150,Estoque!$C117)),"ERRO")</f>
        <v/>
      </c>
      <c r="J117" s="60" t="str">
        <f>IFERROR(IF(I117="","",SUMIFS(Inventário!$N$10:$N$150,Inventário!$D$10:$D$150,Estoque!J$10,Inventário!$E$10:$E$150,Estoque!$C117)),"ERRO")</f>
        <v/>
      </c>
      <c r="K117" s="60" t="str">
        <f>IFERROR(IF(J117="","",SUMIFS(Inventário!$N$10:$N$150,Inventário!$D$10:$D$150,Estoque!K$10,Inventário!$E$10:$E$150,Estoque!$C117)),"ERRO")</f>
        <v/>
      </c>
      <c r="L117" s="60" t="str">
        <f>IFERROR(IF(K117="","",SUMIFS(Inventário!$N$10:$N$150,Inventário!$D$10:$D$150,Estoque!L$10,Inventário!$E$10:$E$150,Estoque!$C117)),"ERRO")</f>
        <v/>
      </c>
      <c r="M117" s="60" t="str">
        <f>IFERROR(IF(L117="","",SUMIFS(Inventário!$N$10:$N$150,Inventário!$D$10:$D$150,Estoque!M$10,Inventário!$E$10:$E$150,Estoque!$C117)),"ERRO")</f>
        <v/>
      </c>
      <c r="N117" s="60" t="str">
        <f>IFERROR(IF(M117="","",SUMIFS(Inventário!$N$10:$N$150,Inventário!$D$10:$D$150,Estoque!N$10,Inventário!$E$10:$E$150,Estoque!$C117)),"ERRO")</f>
        <v/>
      </c>
      <c r="O117" s="60" t="str">
        <f>IFERROR(IF(N117="","",SUMIFS(Inventário!$N$10:$N$150,Inventário!$D$10:$D$150,Estoque!O$10,Inventário!$E$10:$E$150,Estoque!$C117)),"ERRO")</f>
        <v/>
      </c>
      <c r="S117" s="61">
        <f>Inventário!$E114</f>
        <v>0</v>
      </c>
    </row>
    <row r="118" spans="1:19" ht="19.5" customHeight="1">
      <c r="A118" s="46"/>
      <c r="B118" s="45">
        <v>106</v>
      </c>
      <c r="C118" s="63" t="str">
        <f>IF('Cadastro de Produtos'!C110="","",VLOOKUP(B118,'Cadastro de Produtos'!$B$5:$C$204,2,0))</f>
        <v/>
      </c>
      <c r="D118" s="64" t="str">
        <f>IFERROR(IF(C118="","",SUMIFS(Inventário!$N$10:$N$150,Inventário!$D$10:$D$150,Estoque!D$10,Inventário!$E$10:$E$150,Estoque!$C118)),"ERRO")</f>
        <v/>
      </c>
      <c r="E118" s="64" t="str">
        <f>IFERROR(IF(D118="","",SUMIFS(Inventário!$N$10:$N$150,Inventário!$D$10:$D$150,Estoque!E$10,Inventário!$E$10:$E$150,Estoque!$C118)),"ERRO")</f>
        <v/>
      </c>
      <c r="F118" s="64" t="str">
        <f>IFERROR(IF(E118="","",SUMIFS(Inventário!$N$10:$N$150,Inventário!$D$10:$D$150,Estoque!F$10,Inventário!$E$10:$E$150,Estoque!$C118)),"ERRO")</f>
        <v/>
      </c>
      <c r="G118" s="64" t="str">
        <f>IFERROR(IF(F118="","",SUMIFS(Inventário!$N$10:$N$150,Inventário!$D$10:$D$150,Estoque!G$10,Inventário!$E$10:$E$150,Estoque!$C118)),"ERRO")</f>
        <v/>
      </c>
      <c r="H118" s="64" t="str">
        <f>IFERROR(IF(G118="","",SUMIFS(Inventário!$N$10:$N$150,Inventário!$D$10:$D$150,Estoque!H$10,Inventário!$E$10:$E$150,Estoque!$C118)),"ERRO")</f>
        <v/>
      </c>
      <c r="I118" s="64" t="str">
        <f>IFERROR(IF(H118="","",SUMIFS(Inventário!$N$10:$N$150,Inventário!$D$10:$D$150,Estoque!I$10,Inventário!$E$10:$E$150,Estoque!$C118)),"ERRO")</f>
        <v/>
      </c>
      <c r="J118" s="64" t="str">
        <f>IFERROR(IF(I118="","",SUMIFS(Inventário!$N$10:$N$150,Inventário!$D$10:$D$150,Estoque!J$10,Inventário!$E$10:$E$150,Estoque!$C118)),"ERRO")</f>
        <v/>
      </c>
      <c r="K118" s="64" t="str">
        <f>IFERROR(IF(J118="","",SUMIFS(Inventário!$N$10:$N$150,Inventário!$D$10:$D$150,Estoque!K$10,Inventário!$E$10:$E$150,Estoque!$C118)),"ERRO")</f>
        <v/>
      </c>
      <c r="L118" s="64" t="str">
        <f>IFERROR(IF(K118="","",SUMIFS(Inventário!$N$10:$N$150,Inventário!$D$10:$D$150,Estoque!L$10,Inventário!$E$10:$E$150,Estoque!$C118)),"ERRO")</f>
        <v/>
      </c>
      <c r="M118" s="64" t="str">
        <f>IFERROR(IF(L118="","",SUMIFS(Inventário!$N$10:$N$150,Inventário!$D$10:$D$150,Estoque!M$10,Inventário!$E$10:$E$150,Estoque!$C118)),"ERRO")</f>
        <v/>
      </c>
      <c r="N118" s="64" t="str">
        <f>IFERROR(IF(M118="","",SUMIFS(Inventário!$N$10:$N$150,Inventário!$D$10:$D$150,Estoque!N$10,Inventário!$E$10:$E$150,Estoque!$C118)),"ERRO")</f>
        <v/>
      </c>
      <c r="O118" s="64" t="str">
        <f>IFERROR(IF(N118="","",SUMIFS(Inventário!$N$10:$N$150,Inventário!$D$10:$D$150,Estoque!O$10,Inventário!$E$10:$E$150,Estoque!$C118)),"ERRO")</f>
        <v/>
      </c>
      <c r="S118" s="61">
        <f>Inventário!$E115</f>
        <v>0</v>
      </c>
    </row>
    <row r="119" spans="1:19" ht="19.5" customHeight="1">
      <c r="A119" s="46"/>
      <c r="B119" s="45">
        <v>107</v>
      </c>
      <c r="C119" s="32" t="str">
        <f>IF('Cadastro de Produtos'!C111="","",VLOOKUP(B119,'Cadastro de Produtos'!$B$5:$C$204,2,0))</f>
        <v/>
      </c>
      <c r="D119" s="60" t="str">
        <f>IFERROR(IF(C119="","",SUMIFS(Inventário!$N$10:$N$150,Inventário!$D$10:$D$150,Estoque!D$10,Inventário!$E$10:$E$150,Estoque!$C119)),"ERRO")</f>
        <v/>
      </c>
      <c r="E119" s="60" t="str">
        <f>IFERROR(IF(D119="","",SUMIFS(Inventário!$N$10:$N$150,Inventário!$D$10:$D$150,Estoque!E$10,Inventário!$E$10:$E$150,Estoque!$C119)),"ERRO")</f>
        <v/>
      </c>
      <c r="F119" s="60" t="str">
        <f>IFERROR(IF(E119="","",SUMIFS(Inventário!$N$10:$N$150,Inventário!$D$10:$D$150,Estoque!F$10,Inventário!$E$10:$E$150,Estoque!$C119)),"ERRO")</f>
        <v/>
      </c>
      <c r="G119" s="60" t="str">
        <f>IFERROR(IF(F119="","",SUMIFS(Inventário!$N$10:$N$150,Inventário!$D$10:$D$150,Estoque!G$10,Inventário!$E$10:$E$150,Estoque!$C119)),"ERRO")</f>
        <v/>
      </c>
      <c r="H119" s="60" t="str">
        <f>IFERROR(IF(G119="","",SUMIFS(Inventário!$N$10:$N$150,Inventário!$D$10:$D$150,Estoque!H$10,Inventário!$E$10:$E$150,Estoque!$C119)),"ERRO")</f>
        <v/>
      </c>
      <c r="I119" s="60" t="str">
        <f>IFERROR(IF(H119="","",SUMIFS(Inventário!$N$10:$N$150,Inventário!$D$10:$D$150,Estoque!I$10,Inventário!$E$10:$E$150,Estoque!$C119)),"ERRO")</f>
        <v/>
      </c>
      <c r="J119" s="60" t="str">
        <f>IFERROR(IF(I119="","",SUMIFS(Inventário!$N$10:$N$150,Inventário!$D$10:$D$150,Estoque!J$10,Inventário!$E$10:$E$150,Estoque!$C119)),"ERRO")</f>
        <v/>
      </c>
      <c r="K119" s="60" t="str">
        <f>IFERROR(IF(J119="","",SUMIFS(Inventário!$N$10:$N$150,Inventário!$D$10:$D$150,Estoque!K$10,Inventário!$E$10:$E$150,Estoque!$C119)),"ERRO")</f>
        <v/>
      </c>
      <c r="L119" s="60" t="str">
        <f>IFERROR(IF(K119="","",SUMIFS(Inventário!$N$10:$N$150,Inventário!$D$10:$D$150,Estoque!L$10,Inventário!$E$10:$E$150,Estoque!$C119)),"ERRO")</f>
        <v/>
      </c>
      <c r="M119" s="60" t="str">
        <f>IFERROR(IF(L119="","",SUMIFS(Inventário!$N$10:$N$150,Inventário!$D$10:$D$150,Estoque!M$10,Inventário!$E$10:$E$150,Estoque!$C119)),"ERRO")</f>
        <v/>
      </c>
      <c r="N119" s="60" t="str">
        <f>IFERROR(IF(M119="","",SUMIFS(Inventário!$N$10:$N$150,Inventário!$D$10:$D$150,Estoque!N$10,Inventário!$E$10:$E$150,Estoque!$C119)),"ERRO")</f>
        <v/>
      </c>
      <c r="O119" s="60" t="str">
        <f>IFERROR(IF(N119="","",SUMIFS(Inventário!$N$10:$N$150,Inventário!$D$10:$D$150,Estoque!O$10,Inventário!$E$10:$E$150,Estoque!$C119)),"ERRO")</f>
        <v/>
      </c>
      <c r="S119" s="61">
        <f>Inventário!$E116</f>
        <v>0</v>
      </c>
    </row>
    <row r="120" spans="1:19" ht="19.5" customHeight="1">
      <c r="A120" s="46"/>
      <c r="B120" s="45">
        <v>108</v>
      </c>
      <c r="C120" s="63" t="str">
        <f>IF('Cadastro de Produtos'!C112="","",VLOOKUP(B120,'Cadastro de Produtos'!$B$5:$C$204,2,0))</f>
        <v/>
      </c>
      <c r="D120" s="64" t="str">
        <f>IFERROR(IF(C120="","",SUMIFS(Inventário!$N$10:$N$150,Inventário!$D$10:$D$150,Estoque!D$10,Inventário!$E$10:$E$150,Estoque!$C120)),"ERRO")</f>
        <v/>
      </c>
      <c r="E120" s="64" t="str">
        <f>IFERROR(IF(D120="","",SUMIFS(Inventário!$N$10:$N$150,Inventário!$D$10:$D$150,Estoque!E$10,Inventário!$E$10:$E$150,Estoque!$C120)),"ERRO")</f>
        <v/>
      </c>
      <c r="F120" s="64" t="str">
        <f>IFERROR(IF(E120="","",SUMIFS(Inventário!$N$10:$N$150,Inventário!$D$10:$D$150,Estoque!F$10,Inventário!$E$10:$E$150,Estoque!$C120)),"ERRO")</f>
        <v/>
      </c>
      <c r="G120" s="64" t="str">
        <f>IFERROR(IF(F120="","",SUMIFS(Inventário!$N$10:$N$150,Inventário!$D$10:$D$150,Estoque!G$10,Inventário!$E$10:$E$150,Estoque!$C120)),"ERRO")</f>
        <v/>
      </c>
      <c r="H120" s="64" t="str">
        <f>IFERROR(IF(G120="","",SUMIFS(Inventário!$N$10:$N$150,Inventário!$D$10:$D$150,Estoque!H$10,Inventário!$E$10:$E$150,Estoque!$C120)),"ERRO")</f>
        <v/>
      </c>
      <c r="I120" s="64" t="str">
        <f>IFERROR(IF(H120="","",SUMIFS(Inventário!$N$10:$N$150,Inventário!$D$10:$D$150,Estoque!I$10,Inventário!$E$10:$E$150,Estoque!$C120)),"ERRO")</f>
        <v/>
      </c>
      <c r="J120" s="64" t="str">
        <f>IFERROR(IF(I120="","",SUMIFS(Inventário!$N$10:$N$150,Inventário!$D$10:$D$150,Estoque!J$10,Inventário!$E$10:$E$150,Estoque!$C120)),"ERRO")</f>
        <v/>
      </c>
      <c r="K120" s="64" t="str">
        <f>IFERROR(IF(J120="","",SUMIFS(Inventário!$N$10:$N$150,Inventário!$D$10:$D$150,Estoque!K$10,Inventário!$E$10:$E$150,Estoque!$C120)),"ERRO")</f>
        <v/>
      </c>
      <c r="L120" s="64" t="str">
        <f>IFERROR(IF(K120="","",SUMIFS(Inventário!$N$10:$N$150,Inventário!$D$10:$D$150,Estoque!L$10,Inventário!$E$10:$E$150,Estoque!$C120)),"ERRO")</f>
        <v/>
      </c>
      <c r="M120" s="64" t="str">
        <f>IFERROR(IF(L120="","",SUMIFS(Inventário!$N$10:$N$150,Inventário!$D$10:$D$150,Estoque!M$10,Inventário!$E$10:$E$150,Estoque!$C120)),"ERRO")</f>
        <v/>
      </c>
      <c r="N120" s="64" t="str">
        <f>IFERROR(IF(M120="","",SUMIFS(Inventário!$N$10:$N$150,Inventário!$D$10:$D$150,Estoque!N$10,Inventário!$E$10:$E$150,Estoque!$C120)),"ERRO")</f>
        <v/>
      </c>
      <c r="O120" s="64" t="str">
        <f>IFERROR(IF(N120="","",SUMIFS(Inventário!$N$10:$N$150,Inventário!$D$10:$D$150,Estoque!O$10,Inventário!$E$10:$E$150,Estoque!$C120)),"ERRO")</f>
        <v/>
      </c>
      <c r="S120" s="61">
        <f>Inventário!$E117</f>
        <v>0</v>
      </c>
    </row>
    <row r="121" spans="1:19" ht="19.5" customHeight="1">
      <c r="A121" s="46"/>
      <c r="B121" s="45">
        <v>109</v>
      </c>
      <c r="C121" s="32" t="str">
        <f>IF('Cadastro de Produtos'!C113="","",VLOOKUP(B121,'Cadastro de Produtos'!$B$5:$C$204,2,0))</f>
        <v/>
      </c>
      <c r="D121" s="60" t="str">
        <f>IFERROR(IF(C121="","",SUMIFS(Inventário!$N$10:$N$150,Inventário!$D$10:$D$150,Estoque!D$10,Inventário!$E$10:$E$150,Estoque!$C121)),"ERRO")</f>
        <v/>
      </c>
      <c r="E121" s="60" t="str">
        <f>IFERROR(IF(D121="","",SUMIFS(Inventário!$N$10:$N$150,Inventário!$D$10:$D$150,Estoque!E$10,Inventário!$E$10:$E$150,Estoque!$C121)),"ERRO")</f>
        <v/>
      </c>
      <c r="F121" s="60" t="str">
        <f>IFERROR(IF(E121="","",SUMIFS(Inventário!$N$10:$N$150,Inventário!$D$10:$D$150,Estoque!F$10,Inventário!$E$10:$E$150,Estoque!$C121)),"ERRO")</f>
        <v/>
      </c>
      <c r="G121" s="60" t="str">
        <f>IFERROR(IF(F121="","",SUMIFS(Inventário!$N$10:$N$150,Inventário!$D$10:$D$150,Estoque!G$10,Inventário!$E$10:$E$150,Estoque!$C121)),"ERRO")</f>
        <v/>
      </c>
      <c r="H121" s="60" t="str">
        <f>IFERROR(IF(G121="","",SUMIFS(Inventário!$N$10:$N$150,Inventário!$D$10:$D$150,Estoque!H$10,Inventário!$E$10:$E$150,Estoque!$C121)),"ERRO")</f>
        <v/>
      </c>
      <c r="I121" s="60" t="str">
        <f>IFERROR(IF(H121="","",SUMIFS(Inventário!$N$10:$N$150,Inventário!$D$10:$D$150,Estoque!I$10,Inventário!$E$10:$E$150,Estoque!$C121)),"ERRO")</f>
        <v/>
      </c>
      <c r="J121" s="60" t="str">
        <f>IFERROR(IF(I121="","",SUMIFS(Inventário!$N$10:$N$150,Inventário!$D$10:$D$150,Estoque!J$10,Inventário!$E$10:$E$150,Estoque!$C121)),"ERRO")</f>
        <v/>
      </c>
      <c r="K121" s="60" t="str">
        <f>IFERROR(IF(J121="","",SUMIFS(Inventário!$N$10:$N$150,Inventário!$D$10:$D$150,Estoque!K$10,Inventário!$E$10:$E$150,Estoque!$C121)),"ERRO")</f>
        <v/>
      </c>
      <c r="L121" s="60" t="str">
        <f>IFERROR(IF(K121="","",SUMIFS(Inventário!$N$10:$N$150,Inventário!$D$10:$D$150,Estoque!L$10,Inventário!$E$10:$E$150,Estoque!$C121)),"ERRO")</f>
        <v/>
      </c>
      <c r="M121" s="60" t="str">
        <f>IFERROR(IF(L121="","",SUMIFS(Inventário!$N$10:$N$150,Inventário!$D$10:$D$150,Estoque!M$10,Inventário!$E$10:$E$150,Estoque!$C121)),"ERRO")</f>
        <v/>
      </c>
      <c r="N121" s="60" t="str">
        <f>IFERROR(IF(M121="","",SUMIFS(Inventário!$N$10:$N$150,Inventário!$D$10:$D$150,Estoque!N$10,Inventário!$E$10:$E$150,Estoque!$C121)),"ERRO")</f>
        <v/>
      </c>
      <c r="O121" s="60" t="str">
        <f>IFERROR(IF(N121="","",SUMIFS(Inventário!$N$10:$N$150,Inventário!$D$10:$D$150,Estoque!O$10,Inventário!$E$10:$E$150,Estoque!$C121)),"ERRO")</f>
        <v/>
      </c>
      <c r="S121" s="61">
        <f>Inventário!$E118</f>
        <v>0</v>
      </c>
    </row>
    <row r="122" spans="1:19" ht="19.5" customHeight="1">
      <c r="A122" s="46"/>
      <c r="B122" s="45">
        <v>110</v>
      </c>
      <c r="C122" s="63" t="str">
        <f>IF('Cadastro de Produtos'!C114="","",VLOOKUP(B122,'Cadastro de Produtos'!$B$5:$C$204,2,0))</f>
        <v/>
      </c>
      <c r="D122" s="64" t="str">
        <f>IFERROR(IF(C122="","",SUMIFS(Inventário!$N$10:$N$150,Inventário!$D$10:$D$150,Estoque!D$10,Inventário!$E$10:$E$150,Estoque!$C122)),"ERRO")</f>
        <v/>
      </c>
      <c r="E122" s="64" t="str">
        <f>IFERROR(IF(D122="","",SUMIFS(Inventário!$N$10:$N$150,Inventário!$D$10:$D$150,Estoque!E$10,Inventário!$E$10:$E$150,Estoque!$C122)),"ERRO")</f>
        <v/>
      </c>
      <c r="F122" s="64" t="str">
        <f>IFERROR(IF(E122="","",SUMIFS(Inventário!$N$10:$N$150,Inventário!$D$10:$D$150,Estoque!F$10,Inventário!$E$10:$E$150,Estoque!$C122)),"ERRO")</f>
        <v/>
      </c>
      <c r="G122" s="64" t="str">
        <f>IFERROR(IF(F122="","",SUMIFS(Inventário!$N$10:$N$150,Inventário!$D$10:$D$150,Estoque!G$10,Inventário!$E$10:$E$150,Estoque!$C122)),"ERRO")</f>
        <v/>
      </c>
      <c r="H122" s="64" t="str">
        <f>IFERROR(IF(G122="","",SUMIFS(Inventário!$N$10:$N$150,Inventário!$D$10:$D$150,Estoque!H$10,Inventário!$E$10:$E$150,Estoque!$C122)),"ERRO")</f>
        <v/>
      </c>
      <c r="I122" s="64" t="str">
        <f>IFERROR(IF(H122="","",SUMIFS(Inventário!$N$10:$N$150,Inventário!$D$10:$D$150,Estoque!I$10,Inventário!$E$10:$E$150,Estoque!$C122)),"ERRO")</f>
        <v/>
      </c>
      <c r="J122" s="64" t="str">
        <f>IFERROR(IF(I122="","",SUMIFS(Inventário!$N$10:$N$150,Inventário!$D$10:$D$150,Estoque!J$10,Inventário!$E$10:$E$150,Estoque!$C122)),"ERRO")</f>
        <v/>
      </c>
      <c r="K122" s="64" t="str">
        <f>IFERROR(IF(J122="","",SUMIFS(Inventário!$N$10:$N$150,Inventário!$D$10:$D$150,Estoque!K$10,Inventário!$E$10:$E$150,Estoque!$C122)),"ERRO")</f>
        <v/>
      </c>
      <c r="L122" s="64" t="str">
        <f>IFERROR(IF(K122="","",SUMIFS(Inventário!$N$10:$N$150,Inventário!$D$10:$D$150,Estoque!L$10,Inventário!$E$10:$E$150,Estoque!$C122)),"ERRO")</f>
        <v/>
      </c>
      <c r="M122" s="64" t="str">
        <f>IFERROR(IF(L122="","",SUMIFS(Inventário!$N$10:$N$150,Inventário!$D$10:$D$150,Estoque!M$10,Inventário!$E$10:$E$150,Estoque!$C122)),"ERRO")</f>
        <v/>
      </c>
      <c r="N122" s="64" t="str">
        <f>IFERROR(IF(M122="","",SUMIFS(Inventário!$N$10:$N$150,Inventário!$D$10:$D$150,Estoque!N$10,Inventário!$E$10:$E$150,Estoque!$C122)),"ERRO")</f>
        <v/>
      </c>
      <c r="O122" s="64" t="str">
        <f>IFERROR(IF(N122="","",SUMIFS(Inventário!$N$10:$N$150,Inventário!$D$10:$D$150,Estoque!O$10,Inventário!$E$10:$E$150,Estoque!$C122)),"ERRO")</f>
        <v/>
      </c>
      <c r="S122" s="61">
        <f>Inventário!$E119</f>
        <v>0</v>
      </c>
    </row>
    <row r="123" spans="1:19" ht="19.5" customHeight="1">
      <c r="A123" s="46"/>
      <c r="B123" s="45">
        <v>111</v>
      </c>
      <c r="C123" s="32" t="str">
        <f>IF('Cadastro de Produtos'!C115="","",VLOOKUP(B123,'Cadastro de Produtos'!$B$5:$C$204,2,0))</f>
        <v/>
      </c>
      <c r="D123" s="60" t="str">
        <f>IFERROR(IF(C123="","",SUMIFS(Inventário!$N$10:$N$150,Inventário!$D$10:$D$150,Estoque!D$10,Inventário!$E$10:$E$150,Estoque!$C123)),"ERRO")</f>
        <v/>
      </c>
      <c r="E123" s="60" t="str">
        <f>IFERROR(IF(D123="","",SUMIFS(Inventário!$N$10:$N$150,Inventário!$D$10:$D$150,Estoque!E$10,Inventário!$E$10:$E$150,Estoque!$C123)),"ERRO")</f>
        <v/>
      </c>
      <c r="F123" s="60" t="str">
        <f>IFERROR(IF(E123="","",SUMIFS(Inventário!$N$10:$N$150,Inventário!$D$10:$D$150,Estoque!F$10,Inventário!$E$10:$E$150,Estoque!$C123)),"ERRO")</f>
        <v/>
      </c>
      <c r="G123" s="60" t="str">
        <f>IFERROR(IF(F123="","",SUMIFS(Inventário!$N$10:$N$150,Inventário!$D$10:$D$150,Estoque!G$10,Inventário!$E$10:$E$150,Estoque!$C123)),"ERRO")</f>
        <v/>
      </c>
      <c r="H123" s="60" t="str">
        <f>IFERROR(IF(G123="","",SUMIFS(Inventário!$N$10:$N$150,Inventário!$D$10:$D$150,Estoque!H$10,Inventário!$E$10:$E$150,Estoque!$C123)),"ERRO")</f>
        <v/>
      </c>
      <c r="I123" s="60" t="str">
        <f>IFERROR(IF(H123="","",SUMIFS(Inventário!$N$10:$N$150,Inventário!$D$10:$D$150,Estoque!I$10,Inventário!$E$10:$E$150,Estoque!$C123)),"ERRO")</f>
        <v/>
      </c>
      <c r="J123" s="60" t="str">
        <f>IFERROR(IF(I123="","",SUMIFS(Inventário!$N$10:$N$150,Inventário!$D$10:$D$150,Estoque!J$10,Inventário!$E$10:$E$150,Estoque!$C123)),"ERRO")</f>
        <v/>
      </c>
      <c r="K123" s="60" t="str">
        <f>IFERROR(IF(J123="","",SUMIFS(Inventário!$N$10:$N$150,Inventário!$D$10:$D$150,Estoque!K$10,Inventário!$E$10:$E$150,Estoque!$C123)),"ERRO")</f>
        <v/>
      </c>
      <c r="L123" s="60" t="str">
        <f>IFERROR(IF(K123="","",SUMIFS(Inventário!$N$10:$N$150,Inventário!$D$10:$D$150,Estoque!L$10,Inventário!$E$10:$E$150,Estoque!$C123)),"ERRO")</f>
        <v/>
      </c>
      <c r="M123" s="60" t="str">
        <f>IFERROR(IF(L123="","",SUMIFS(Inventário!$N$10:$N$150,Inventário!$D$10:$D$150,Estoque!M$10,Inventário!$E$10:$E$150,Estoque!$C123)),"ERRO")</f>
        <v/>
      </c>
      <c r="N123" s="60" t="str">
        <f>IFERROR(IF(M123="","",SUMIFS(Inventário!$N$10:$N$150,Inventário!$D$10:$D$150,Estoque!N$10,Inventário!$E$10:$E$150,Estoque!$C123)),"ERRO")</f>
        <v/>
      </c>
      <c r="O123" s="60" t="str">
        <f>IFERROR(IF(N123="","",SUMIFS(Inventário!$N$10:$N$150,Inventário!$D$10:$D$150,Estoque!O$10,Inventário!$E$10:$E$150,Estoque!$C123)),"ERRO")</f>
        <v/>
      </c>
      <c r="S123" s="61">
        <f>Inventário!$E120</f>
        <v>0</v>
      </c>
    </row>
    <row r="124" spans="1:19" ht="19.5" customHeight="1">
      <c r="A124" s="46"/>
      <c r="B124" s="45">
        <v>112</v>
      </c>
      <c r="C124" s="63" t="str">
        <f>IF('Cadastro de Produtos'!C116="","",VLOOKUP(B124,'Cadastro de Produtos'!$B$5:$C$204,2,0))</f>
        <v/>
      </c>
      <c r="D124" s="64" t="str">
        <f>IFERROR(IF(C124="","",SUMIFS(Inventário!$N$10:$N$150,Inventário!$D$10:$D$150,Estoque!D$10,Inventário!$E$10:$E$150,Estoque!$C124)),"ERRO")</f>
        <v/>
      </c>
      <c r="E124" s="64" t="str">
        <f>IFERROR(IF(D124="","",SUMIFS(Inventário!$N$10:$N$150,Inventário!$D$10:$D$150,Estoque!E$10,Inventário!$E$10:$E$150,Estoque!$C124)),"ERRO")</f>
        <v/>
      </c>
      <c r="F124" s="64" t="str">
        <f>IFERROR(IF(E124="","",SUMIFS(Inventário!$N$10:$N$150,Inventário!$D$10:$D$150,Estoque!F$10,Inventário!$E$10:$E$150,Estoque!$C124)),"ERRO")</f>
        <v/>
      </c>
      <c r="G124" s="64" t="str">
        <f>IFERROR(IF(F124="","",SUMIFS(Inventário!$N$10:$N$150,Inventário!$D$10:$D$150,Estoque!G$10,Inventário!$E$10:$E$150,Estoque!$C124)),"ERRO")</f>
        <v/>
      </c>
      <c r="H124" s="64" t="str">
        <f>IFERROR(IF(G124="","",SUMIFS(Inventário!$N$10:$N$150,Inventário!$D$10:$D$150,Estoque!H$10,Inventário!$E$10:$E$150,Estoque!$C124)),"ERRO")</f>
        <v/>
      </c>
      <c r="I124" s="64" t="str">
        <f>IFERROR(IF(H124="","",SUMIFS(Inventário!$N$10:$N$150,Inventário!$D$10:$D$150,Estoque!I$10,Inventário!$E$10:$E$150,Estoque!$C124)),"ERRO")</f>
        <v/>
      </c>
      <c r="J124" s="64" t="str">
        <f>IFERROR(IF(I124="","",SUMIFS(Inventário!$N$10:$N$150,Inventário!$D$10:$D$150,Estoque!J$10,Inventário!$E$10:$E$150,Estoque!$C124)),"ERRO")</f>
        <v/>
      </c>
      <c r="K124" s="64" t="str">
        <f>IFERROR(IF(J124="","",SUMIFS(Inventário!$N$10:$N$150,Inventário!$D$10:$D$150,Estoque!K$10,Inventário!$E$10:$E$150,Estoque!$C124)),"ERRO")</f>
        <v/>
      </c>
      <c r="L124" s="64" t="str">
        <f>IFERROR(IF(K124="","",SUMIFS(Inventário!$N$10:$N$150,Inventário!$D$10:$D$150,Estoque!L$10,Inventário!$E$10:$E$150,Estoque!$C124)),"ERRO")</f>
        <v/>
      </c>
      <c r="M124" s="64" t="str">
        <f>IFERROR(IF(L124="","",SUMIFS(Inventário!$N$10:$N$150,Inventário!$D$10:$D$150,Estoque!M$10,Inventário!$E$10:$E$150,Estoque!$C124)),"ERRO")</f>
        <v/>
      </c>
      <c r="N124" s="64" t="str">
        <f>IFERROR(IF(M124="","",SUMIFS(Inventário!$N$10:$N$150,Inventário!$D$10:$D$150,Estoque!N$10,Inventário!$E$10:$E$150,Estoque!$C124)),"ERRO")</f>
        <v/>
      </c>
      <c r="O124" s="64" t="str">
        <f>IFERROR(IF(N124="","",SUMIFS(Inventário!$N$10:$N$150,Inventário!$D$10:$D$150,Estoque!O$10,Inventário!$E$10:$E$150,Estoque!$C124)),"ERRO")</f>
        <v/>
      </c>
      <c r="S124" s="61">
        <f>Inventário!$E121</f>
        <v>0</v>
      </c>
    </row>
    <row r="125" spans="1:19" ht="19.5" customHeight="1">
      <c r="A125" s="46"/>
      <c r="B125" s="45">
        <v>113</v>
      </c>
      <c r="C125" s="32" t="str">
        <f>IF('Cadastro de Produtos'!C117="","",VLOOKUP(B125,'Cadastro de Produtos'!$B$5:$C$204,2,0))</f>
        <v/>
      </c>
      <c r="D125" s="60" t="str">
        <f>IFERROR(IF(C125="","",SUMIFS(Inventário!$N$10:$N$150,Inventário!$D$10:$D$150,Estoque!D$10,Inventário!$E$10:$E$150,Estoque!$C125)),"ERRO")</f>
        <v/>
      </c>
      <c r="E125" s="60" t="str">
        <f>IFERROR(IF(D125="","",SUMIFS(Inventário!$N$10:$N$150,Inventário!$D$10:$D$150,Estoque!E$10,Inventário!$E$10:$E$150,Estoque!$C125)),"ERRO")</f>
        <v/>
      </c>
      <c r="F125" s="60" t="str">
        <f>IFERROR(IF(E125="","",SUMIFS(Inventário!$N$10:$N$150,Inventário!$D$10:$D$150,Estoque!F$10,Inventário!$E$10:$E$150,Estoque!$C125)),"ERRO")</f>
        <v/>
      </c>
      <c r="G125" s="60" t="str">
        <f>IFERROR(IF(F125="","",SUMIFS(Inventário!$N$10:$N$150,Inventário!$D$10:$D$150,Estoque!G$10,Inventário!$E$10:$E$150,Estoque!$C125)),"ERRO")</f>
        <v/>
      </c>
      <c r="H125" s="60" t="str">
        <f>IFERROR(IF(G125="","",SUMIFS(Inventário!$N$10:$N$150,Inventário!$D$10:$D$150,Estoque!H$10,Inventário!$E$10:$E$150,Estoque!$C125)),"ERRO")</f>
        <v/>
      </c>
      <c r="I125" s="60" t="str">
        <f>IFERROR(IF(H125="","",SUMIFS(Inventário!$N$10:$N$150,Inventário!$D$10:$D$150,Estoque!I$10,Inventário!$E$10:$E$150,Estoque!$C125)),"ERRO")</f>
        <v/>
      </c>
      <c r="J125" s="60" t="str">
        <f>IFERROR(IF(I125="","",SUMIFS(Inventário!$N$10:$N$150,Inventário!$D$10:$D$150,Estoque!J$10,Inventário!$E$10:$E$150,Estoque!$C125)),"ERRO")</f>
        <v/>
      </c>
      <c r="K125" s="60" t="str">
        <f>IFERROR(IF(J125="","",SUMIFS(Inventário!$N$10:$N$150,Inventário!$D$10:$D$150,Estoque!K$10,Inventário!$E$10:$E$150,Estoque!$C125)),"ERRO")</f>
        <v/>
      </c>
      <c r="L125" s="60" t="str">
        <f>IFERROR(IF(K125="","",SUMIFS(Inventário!$N$10:$N$150,Inventário!$D$10:$D$150,Estoque!L$10,Inventário!$E$10:$E$150,Estoque!$C125)),"ERRO")</f>
        <v/>
      </c>
      <c r="M125" s="60" t="str">
        <f>IFERROR(IF(L125="","",SUMIFS(Inventário!$N$10:$N$150,Inventário!$D$10:$D$150,Estoque!M$10,Inventário!$E$10:$E$150,Estoque!$C125)),"ERRO")</f>
        <v/>
      </c>
      <c r="N125" s="60" t="str">
        <f>IFERROR(IF(M125="","",SUMIFS(Inventário!$N$10:$N$150,Inventário!$D$10:$D$150,Estoque!N$10,Inventário!$E$10:$E$150,Estoque!$C125)),"ERRO")</f>
        <v/>
      </c>
      <c r="O125" s="60" t="str">
        <f>IFERROR(IF(N125="","",SUMIFS(Inventário!$N$10:$N$150,Inventário!$D$10:$D$150,Estoque!O$10,Inventário!$E$10:$E$150,Estoque!$C125)),"ERRO")</f>
        <v/>
      </c>
      <c r="S125" s="61">
        <f>Inventário!$E122</f>
        <v>0</v>
      </c>
    </row>
    <row r="126" spans="1:19" ht="19.5" customHeight="1">
      <c r="A126" s="46"/>
      <c r="B126" s="45">
        <v>114</v>
      </c>
      <c r="C126" s="63" t="str">
        <f>IF('Cadastro de Produtos'!C118="","",VLOOKUP(B126,'Cadastro de Produtos'!$B$5:$C$204,2,0))</f>
        <v/>
      </c>
      <c r="D126" s="64" t="str">
        <f>IFERROR(IF(C126="","",SUMIFS(Inventário!$N$10:$N$150,Inventário!$D$10:$D$150,Estoque!D$10,Inventário!$E$10:$E$150,Estoque!$C126)),"ERRO")</f>
        <v/>
      </c>
      <c r="E126" s="64" t="str">
        <f>IFERROR(IF(D126="","",SUMIFS(Inventário!$N$10:$N$150,Inventário!$D$10:$D$150,Estoque!E$10,Inventário!$E$10:$E$150,Estoque!$C126)),"ERRO")</f>
        <v/>
      </c>
      <c r="F126" s="64" t="str">
        <f>IFERROR(IF(E126="","",SUMIFS(Inventário!$N$10:$N$150,Inventário!$D$10:$D$150,Estoque!F$10,Inventário!$E$10:$E$150,Estoque!$C126)),"ERRO")</f>
        <v/>
      </c>
      <c r="G126" s="64" t="str">
        <f>IFERROR(IF(F126="","",SUMIFS(Inventário!$N$10:$N$150,Inventário!$D$10:$D$150,Estoque!G$10,Inventário!$E$10:$E$150,Estoque!$C126)),"ERRO")</f>
        <v/>
      </c>
      <c r="H126" s="64" t="str">
        <f>IFERROR(IF(G126="","",SUMIFS(Inventário!$N$10:$N$150,Inventário!$D$10:$D$150,Estoque!H$10,Inventário!$E$10:$E$150,Estoque!$C126)),"ERRO")</f>
        <v/>
      </c>
      <c r="I126" s="64" t="str">
        <f>IFERROR(IF(H126="","",SUMIFS(Inventário!$N$10:$N$150,Inventário!$D$10:$D$150,Estoque!I$10,Inventário!$E$10:$E$150,Estoque!$C126)),"ERRO")</f>
        <v/>
      </c>
      <c r="J126" s="64" t="str">
        <f>IFERROR(IF(I126="","",SUMIFS(Inventário!$N$10:$N$150,Inventário!$D$10:$D$150,Estoque!J$10,Inventário!$E$10:$E$150,Estoque!$C126)),"ERRO")</f>
        <v/>
      </c>
      <c r="K126" s="64" t="str">
        <f>IFERROR(IF(J126="","",SUMIFS(Inventário!$N$10:$N$150,Inventário!$D$10:$D$150,Estoque!K$10,Inventário!$E$10:$E$150,Estoque!$C126)),"ERRO")</f>
        <v/>
      </c>
      <c r="L126" s="64" t="str">
        <f>IFERROR(IF(K126="","",SUMIFS(Inventário!$N$10:$N$150,Inventário!$D$10:$D$150,Estoque!L$10,Inventário!$E$10:$E$150,Estoque!$C126)),"ERRO")</f>
        <v/>
      </c>
      <c r="M126" s="64" t="str">
        <f>IFERROR(IF(L126="","",SUMIFS(Inventário!$N$10:$N$150,Inventário!$D$10:$D$150,Estoque!M$10,Inventário!$E$10:$E$150,Estoque!$C126)),"ERRO")</f>
        <v/>
      </c>
      <c r="N126" s="64" t="str">
        <f>IFERROR(IF(M126="","",SUMIFS(Inventário!$N$10:$N$150,Inventário!$D$10:$D$150,Estoque!N$10,Inventário!$E$10:$E$150,Estoque!$C126)),"ERRO")</f>
        <v/>
      </c>
      <c r="O126" s="64" t="str">
        <f>IFERROR(IF(N126="","",SUMIFS(Inventário!$N$10:$N$150,Inventário!$D$10:$D$150,Estoque!O$10,Inventário!$E$10:$E$150,Estoque!$C126)),"ERRO")</f>
        <v/>
      </c>
      <c r="S126" s="61">
        <f>Inventário!$E123</f>
        <v>0</v>
      </c>
    </row>
    <row r="127" spans="1:19" ht="19.5" customHeight="1">
      <c r="A127" s="46"/>
      <c r="B127" s="45">
        <v>115</v>
      </c>
      <c r="C127" s="32" t="str">
        <f>IF('Cadastro de Produtos'!C119="","",VLOOKUP(B127,'Cadastro de Produtos'!$B$5:$C$204,2,0))</f>
        <v/>
      </c>
      <c r="D127" s="60" t="str">
        <f>IFERROR(IF(C127="","",SUMIFS(Inventário!$N$10:$N$150,Inventário!$D$10:$D$150,Estoque!D$10,Inventário!$E$10:$E$150,Estoque!$C127)),"ERRO")</f>
        <v/>
      </c>
      <c r="E127" s="60" t="str">
        <f>IFERROR(IF(D127="","",SUMIFS(Inventário!$N$10:$N$150,Inventário!$D$10:$D$150,Estoque!E$10,Inventário!$E$10:$E$150,Estoque!$C127)),"ERRO")</f>
        <v/>
      </c>
      <c r="F127" s="60" t="str">
        <f>IFERROR(IF(E127="","",SUMIFS(Inventário!$N$10:$N$150,Inventário!$D$10:$D$150,Estoque!F$10,Inventário!$E$10:$E$150,Estoque!$C127)),"ERRO")</f>
        <v/>
      </c>
      <c r="G127" s="60" t="str">
        <f>IFERROR(IF(F127="","",SUMIFS(Inventário!$N$10:$N$150,Inventário!$D$10:$D$150,Estoque!G$10,Inventário!$E$10:$E$150,Estoque!$C127)),"ERRO")</f>
        <v/>
      </c>
      <c r="H127" s="60" t="str">
        <f>IFERROR(IF(G127="","",SUMIFS(Inventário!$N$10:$N$150,Inventário!$D$10:$D$150,Estoque!H$10,Inventário!$E$10:$E$150,Estoque!$C127)),"ERRO")</f>
        <v/>
      </c>
      <c r="I127" s="60" t="str">
        <f>IFERROR(IF(H127="","",SUMIFS(Inventário!$N$10:$N$150,Inventário!$D$10:$D$150,Estoque!I$10,Inventário!$E$10:$E$150,Estoque!$C127)),"ERRO")</f>
        <v/>
      </c>
      <c r="J127" s="60" t="str">
        <f>IFERROR(IF(I127="","",SUMIFS(Inventário!$N$10:$N$150,Inventário!$D$10:$D$150,Estoque!J$10,Inventário!$E$10:$E$150,Estoque!$C127)),"ERRO")</f>
        <v/>
      </c>
      <c r="K127" s="60" t="str">
        <f>IFERROR(IF(J127="","",SUMIFS(Inventário!$N$10:$N$150,Inventário!$D$10:$D$150,Estoque!K$10,Inventário!$E$10:$E$150,Estoque!$C127)),"ERRO")</f>
        <v/>
      </c>
      <c r="L127" s="60" t="str">
        <f>IFERROR(IF(K127="","",SUMIFS(Inventário!$N$10:$N$150,Inventário!$D$10:$D$150,Estoque!L$10,Inventário!$E$10:$E$150,Estoque!$C127)),"ERRO")</f>
        <v/>
      </c>
      <c r="M127" s="60" t="str">
        <f>IFERROR(IF(L127="","",SUMIFS(Inventário!$N$10:$N$150,Inventário!$D$10:$D$150,Estoque!M$10,Inventário!$E$10:$E$150,Estoque!$C127)),"ERRO")</f>
        <v/>
      </c>
      <c r="N127" s="60" t="str">
        <f>IFERROR(IF(M127="","",SUMIFS(Inventário!$N$10:$N$150,Inventário!$D$10:$D$150,Estoque!N$10,Inventário!$E$10:$E$150,Estoque!$C127)),"ERRO")</f>
        <v/>
      </c>
      <c r="O127" s="60" t="str">
        <f>IFERROR(IF(N127="","",SUMIFS(Inventário!$N$10:$N$150,Inventário!$D$10:$D$150,Estoque!O$10,Inventário!$E$10:$E$150,Estoque!$C127)),"ERRO")</f>
        <v/>
      </c>
      <c r="S127" s="61">
        <f>Inventário!$E124</f>
        <v>0</v>
      </c>
    </row>
    <row r="128" spans="1:19" ht="19.5" customHeight="1">
      <c r="A128" s="46"/>
      <c r="B128" s="45">
        <v>116</v>
      </c>
      <c r="C128" s="63" t="str">
        <f>IF('Cadastro de Produtos'!C120="","",VLOOKUP(B128,'Cadastro de Produtos'!$B$5:$C$204,2,0))</f>
        <v/>
      </c>
      <c r="D128" s="64" t="str">
        <f>IFERROR(IF(C128="","",SUMIFS(Inventário!$N$10:$N$150,Inventário!$D$10:$D$150,Estoque!D$10,Inventário!$E$10:$E$150,Estoque!$C128)),"ERRO")</f>
        <v/>
      </c>
      <c r="E128" s="64" t="str">
        <f>IFERROR(IF(D128="","",SUMIFS(Inventário!$N$10:$N$150,Inventário!$D$10:$D$150,Estoque!E$10,Inventário!$E$10:$E$150,Estoque!$C128)),"ERRO")</f>
        <v/>
      </c>
      <c r="F128" s="64" t="str">
        <f>IFERROR(IF(E128="","",SUMIFS(Inventário!$N$10:$N$150,Inventário!$D$10:$D$150,Estoque!F$10,Inventário!$E$10:$E$150,Estoque!$C128)),"ERRO")</f>
        <v/>
      </c>
      <c r="G128" s="64" t="str">
        <f>IFERROR(IF(F128="","",SUMIFS(Inventário!$N$10:$N$150,Inventário!$D$10:$D$150,Estoque!G$10,Inventário!$E$10:$E$150,Estoque!$C128)),"ERRO")</f>
        <v/>
      </c>
      <c r="H128" s="64" t="str">
        <f>IFERROR(IF(G128="","",SUMIFS(Inventário!$N$10:$N$150,Inventário!$D$10:$D$150,Estoque!H$10,Inventário!$E$10:$E$150,Estoque!$C128)),"ERRO")</f>
        <v/>
      </c>
      <c r="I128" s="64" t="str">
        <f>IFERROR(IF(H128="","",SUMIFS(Inventário!$N$10:$N$150,Inventário!$D$10:$D$150,Estoque!I$10,Inventário!$E$10:$E$150,Estoque!$C128)),"ERRO")</f>
        <v/>
      </c>
      <c r="J128" s="64" t="str">
        <f>IFERROR(IF(I128="","",SUMIFS(Inventário!$N$10:$N$150,Inventário!$D$10:$D$150,Estoque!J$10,Inventário!$E$10:$E$150,Estoque!$C128)),"ERRO")</f>
        <v/>
      </c>
      <c r="K128" s="64" t="str">
        <f>IFERROR(IF(J128="","",SUMIFS(Inventário!$N$10:$N$150,Inventário!$D$10:$D$150,Estoque!K$10,Inventário!$E$10:$E$150,Estoque!$C128)),"ERRO")</f>
        <v/>
      </c>
      <c r="L128" s="64" t="str">
        <f>IFERROR(IF(K128="","",SUMIFS(Inventário!$N$10:$N$150,Inventário!$D$10:$D$150,Estoque!L$10,Inventário!$E$10:$E$150,Estoque!$C128)),"ERRO")</f>
        <v/>
      </c>
      <c r="M128" s="64" t="str">
        <f>IFERROR(IF(L128="","",SUMIFS(Inventário!$N$10:$N$150,Inventário!$D$10:$D$150,Estoque!M$10,Inventário!$E$10:$E$150,Estoque!$C128)),"ERRO")</f>
        <v/>
      </c>
      <c r="N128" s="64" t="str">
        <f>IFERROR(IF(M128="","",SUMIFS(Inventário!$N$10:$N$150,Inventário!$D$10:$D$150,Estoque!N$10,Inventário!$E$10:$E$150,Estoque!$C128)),"ERRO")</f>
        <v/>
      </c>
      <c r="O128" s="64" t="str">
        <f>IFERROR(IF(N128="","",SUMIFS(Inventário!$N$10:$N$150,Inventário!$D$10:$D$150,Estoque!O$10,Inventário!$E$10:$E$150,Estoque!$C128)),"ERRO")</f>
        <v/>
      </c>
      <c r="S128" s="61">
        <f>Inventário!$E125</f>
        <v>0</v>
      </c>
    </row>
    <row r="129" spans="1:19" ht="19.5" customHeight="1">
      <c r="A129" s="46"/>
      <c r="B129" s="45">
        <v>117</v>
      </c>
      <c r="C129" s="32" t="str">
        <f>IF('Cadastro de Produtos'!C121="","",VLOOKUP(B129,'Cadastro de Produtos'!$B$5:$C$204,2,0))</f>
        <v/>
      </c>
      <c r="D129" s="60" t="str">
        <f>IFERROR(IF(C129="","",SUMIFS(Inventário!$N$10:$N$150,Inventário!$D$10:$D$150,Estoque!D$10,Inventário!$E$10:$E$150,Estoque!$C129)),"ERRO")</f>
        <v/>
      </c>
      <c r="E129" s="60" t="str">
        <f>IFERROR(IF(D129="","",SUMIFS(Inventário!$N$10:$N$150,Inventário!$D$10:$D$150,Estoque!E$10,Inventário!$E$10:$E$150,Estoque!$C129)),"ERRO")</f>
        <v/>
      </c>
      <c r="F129" s="60" t="str">
        <f>IFERROR(IF(E129="","",SUMIFS(Inventário!$N$10:$N$150,Inventário!$D$10:$D$150,Estoque!F$10,Inventário!$E$10:$E$150,Estoque!$C129)),"ERRO")</f>
        <v/>
      </c>
      <c r="G129" s="60" t="str">
        <f>IFERROR(IF(F129="","",SUMIFS(Inventário!$N$10:$N$150,Inventário!$D$10:$D$150,Estoque!G$10,Inventário!$E$10:$E$150,Estoque!$C129)),"ERRO")</f>
        <v/>
      </c>
      <c r="H129" s="60" t="str">
        <f>IFERROR(IF(G129="","",SUMIFS(Inventário!$N$10:$N$150,Inventário!$D$10:$D$150,Estoque!H$10,Inventário!$E$10:$E$150,Estoque!$C129)),"ERRO")</f>
        <v/>
      </c>
      <c r="I129" s="60" t="str">
        <f>IFERROR(IF(H129="","",SUMIFS(Inventário!$N$10:$N$150,Inventário!$D$10:$D$150,Estoque!I$10,Inventário!$E$10:$E$150,Estoque!$C129)),"ERRO")</f>
        <v/>
      </c>
      <c r="J129" s="60" t="str">
        <f>IFERROR(IF(I129="","",SUMIFS(Inventário!$N$10:$N$150,Inventário!$D$10:$D$150,Estoque!J$10,Inventário!$E$10:$E$150,Estoque!$C129)),"ERRO")</f>
        <v/>
      </c>
      <c r="K129" s="60" t="str">
        <f>IFERROR(IF(J129="","",SUMIFS(Inventário!$N$10:$N$150,Inventário!$D$10:$D$150,Estoque!K$10,Inventário!$E$10:$E$150,Estoque!$C129)),"ERRO")</f>
        <v/>
      </c>
      <c r="L129" s="60" t="str">
        <f>IFERROR(IF(K129="","",SUMIFS(Inventário!$N$10:$N$150,Inventário!$D$10:$D$150,Estoque!L$10,Inventário!$E$10:$E$150,Estoque!$C129)),"ERRO")</f>
        <v/>
      </c>
      <c r="M129" s="60" t="str">
        <f>IFERROR(IF(L129="","",SUMIFS(Inventário!$N$10:$N$150,Inventário!$D$10:$D$150,Estoque!M$10,Inventário!$E$10:$E$150,Estoque!$C129)),"ERRO")</f>
        <v/>
      </c>
      <c r="N129" s="60" t="str">
        <f>IFERROR(IF(M129="","",SUMIFS(Inventário!$N$10:$N$150,Inventário!$D$10:$D$150,Estoque!N$10,Inventário!$E$10:$E$150,Estoque!$C129)),"ERRO")</f>
        <v/>
      </c>
      <c r="O129" s="60" t="str">
        <f>IFERROR(IF(N129="","",SUMIFS(Inventário!$N$10:$N$150,Inventário!$D$10:$D$150,Estoque!O$10,Inventário!$E$10:$E$150,Estoque!$C129)),"ERRO")</f>
        <v/>
      </c>
      <c r="S129" s="61">
        <f>Inventário!$E126</f>
        <v>0</v>
      </c>
    </row>
    <row r="130" spans="1:19" ht="19.5" customHeight="1">
      <c r="A130" s="46"/>
      <c r="B130" s="45">
        <v>118</v>
      </c>
      <c r="C130" s="63" t="str">
        <f>IF('Cadastro de Produtos'!C122="","",VLOOKUP(B130,'Cadastro de Produtos'!$B$5:$C$204,2,0))</f>
        <v/>
      </c>
      <c r="D130" s="64" t="str">
        <f>IFERROR(IF(C130="","",SUMIFS(Inventário!$N$10:$N$150,Inventário!$D$10:$D$150,Estoque!D$10,Inventário!$E$10:$E$150,Estoque!$C130)),"ERRO")</f>
        <v/>
      </c>
      <c r="E130" s="64" t="str">
        <f>IFERROR(IF(D130="","",SUMIFS(Inventário!$N$10:$N$150,Inventário!$D$10:$D$150,Estoque!E$10,Inventário!$E$10:$E$150,Estoque!$C130)),"ERRO")</f>
        <v/>
      </c>
      <c r="F130" s="64" t="str">
        <f>IFERROR(IF(E130="","",SUMIFS(Inventário!$N$10:$N$150,Inventário!$D$10:$D$150,Estoque!F$10,Inventário!$E$10:$E$150,Estoque!$C130)),"ERRO")</f>
        <v/>
      </c>
      <c r="G130" s="64" t="str">
        <f>IFERROR(IF(F130="","",SUMIFS(Inventário!$N$10:$N$150,Inventário!$D$10:$D$150,Estoque!G$10,Inventário!$E$10:$E$150,Estoque!$C130)),"ERRO")</f>
        <v/>
      </c>
      <c r="H130" s="64" t="str">
        <f>IFERROR(IF(G130="","",SUMIFS(Inventário!$N$10:$N$150,Inventário!$D$10:$D$150,Estoque!H$10,Inventário!$E$10:$E$150,Estoque!$C130)),"ERRO")</f>
        <v/>
      </c>
      <c r="I130" s="64" t="str">
        <f>IFERROR(IF(H130="","",SUMIFS(Inventário!$N$10:$N$150,Inventário!$D$10:$D$150,Estoque!I$10,Inventário!$E$10:$E$150,Estoque!$C130)),"ERRO")</f>
        <v/>
      </c>
      <c r="J130" s="64" t="str">
        <f>IFERROR(IF(I130="","",SUMIFS(Inventário!$N$10:$N$150,Inventário!$D$10:$D$150,Estoque!J$10,Inventário!$E$10:$E$150,Estoque!$C130)),"ERRO")</f>
        <v/>
      </c>
      <c r="K130" s="64" t="str">
        <f>IFERROR(IF(J130="","",SUMIFS(Inventário!$N$10:$N$150,Inventário!$D$10:$D$150,Estoque!K$10,Inventário!$E$10:$E$150,Estoque!$C130)),"ERRO")</f>
        <v/>
      </c>
      <c r="L130" s="64" t="str">
        <f>IFERROR(IF(K130="","",SUMIFS(Inventário!$N$10:$N$150,Inventário!$D$10:$D$150,Estoque!L$10,Inventário!$E$10:$E$150,Estoque!$C130)),"ERRO")</f>
        <v/>
      </c>
      <c r="M130" s="64" t="str">
        <f>IFERROR(IF(L130="","",SUMIFS(Inventário!$N$10:$N$150,Inventário!$D$10:$D$150,Estoque!M$10,Inventário!$E$10:$E$150,Estoque!$C130)),"ERRO")</f>
        <v/>
      </c>
      <c r="N130" s="64" t="str">
        <f>IFERROR(IF(M130="","",SUMIFS(Inventário!$N$10:$N$150,Inventário!$D$10:$D$150,Estoque!N$10,Inventário!$E$10:$E$150,Estoque!$C130)),"ERRO")</f>
        <v/>
      </c>
      <c r="O130" s="64" t="str">
        <f>IFERROR(IF(N130="","",SUMIFS(Inventário!$N$10:$N$150,Inventário!$D$10:$D$150,Estoque!O$10,Inventário!$E$10:$E$150,Estoque!$C130)),"ERRO")</f>
        <v/>
      </c>
      <c r="S130" s="61">
        <f>Inventário!$E127</f>
        <v>0</v>
      </c>
    </row>
    <row r="131" spans="1:19" ht="19.5" customHeight="1">
      <c r="A131" s="46"/>
      <c r="B131" s="45">
        <v>119</v>
      </c>
      <c r="C131" s="32" t="str">
        <f>IF('Cadastro de Produtos'!C123="","",VLOOKUP(B131,'Cadastro de Produtos'!$B$5:$C$204,2,0))</f>
        <v/>
      </c>
      <c r="D131" s="60" t="str">
        <f>IFERROR(IF(C131="","",SUMIFS(Inventário!$N$10:$N$150,Inventário!$D$10:$D$150,Estoque!D$10,Inventário!$E$10:$E$150,Estoque!$C131)),"ERRO")</f>
        <v/>
      </c>
      <c r="E131" s="60" t="str">
        <f>IFERROR(IF(D131="","",SUMIFS(Inventário!$N$10:$N$150,Inventário!$D$10:$D$150,Estoque!E$10,Inventário!$E$10:$E$150,Estoque!$C131)),"ERRO")</f>
        <v/>
      </c>
      <c r="F131" s="60" t="str">
        <f>IFERROR(IF(E131="","",SUMIFS(Inventário!$N$10:$N$150,Inventário!$D$10:$D$150,Estoque!F$10,Inventário!$E$10:$E$150,Estoque!$C131)),"ERRO")</f>
        <v/>
      </c>
      <c r="G131" s="60" t="str">
        <f>IFERROR(IF(F131="","",SUMIFS(Inventário!$N$10:$N$150,Inventário!$D$10:$D$150,Estoque!G$10,Inventário!$E$10:$E$150,Estoque!$C131)),"ERRO")</f>
        <v/>
      </c>
      <c r="H131" s="60" t="str">
        <f>IFERROR(IF(G131="","",SUMIFS(Inventário!$N$10:$N$150,Inventário!$D$10:$D$150,Estoque!H$10,Inventário!$E$10:$E$150,Estoque!$C131)),"ERRO")</f>
        <v/>
      </c>
      <c r="I131" s="60" t="str">
        <f>IFERROR(IF(H131="","",SUMIFS(Inventário!$N$10:$N$150,Inventário!$D$10:$D$150,Estoque!I$10,Inventário!$E$10:$E$150,Estoque!$C131)),"ERRO")</f>
        <v/>
      </c>
      <c r="J131" s="60" t="str">
        <f>IFERROR(IF(I131="","",SUMIFS(Inventário!$N$10:$N$150,Inventário!$D$10:$D$150,Estoque!J$10,Inventário!$E$10:$E$150,Estoque!$C131)),"ERRO")</f>
        <v/>
      </c>
      <c r="K131" s="60" t="str">
        <f>IFERROR(IF(J131="","",SUMIFS(Inventário!$N$10:$N$150,Inventário!$D$10:$D$150,Estoque!K$10,Inventário!$E$10:$E$150,Estoque!$C131)),"ERRO")</f>
        <v/>
      </c>
      <c r="L131" s="60" t="str">
        <f>IFERROR(IF(K131="","",SUMIFS(Inventário!$N$10:$N$150,Inventário!$D$10:$D$150,Estoque!L$10,Inventário!$E$10:$E$150,Estoque!$C131)),"ERRO")</f>
        <v/>
      </c>
      <c r="M131" s="60" t="str">
        <f>IFERROR(IF(L131="","",SUMIFS(Inventário!$N$10:$N$150,Inventário!$D$10:$D$150,Estoque!M$10,Inventário!$E$10:$E$150,Estoque!$C131)),"ERRO")</f>
        <v/>
      </c>
      <c r="N131" s="60" t="str">
        <f>IFERROR(IF(M131="","",SUMIFS(Inventário!$N$10:$N$150,Inventário!$D$10:$D$150,Estoque!N$10,Inventário!$E$10:$E$150,Estoque!$C131)),"ERRO")</f>
        <v/>
      </c>
      <c r="O131" s="60" t="str">
        <f>IFERROR(IF(N131="","",SUMIFS(Inventário!$N$10:$N$150,Inventário!$D$10:$D$150,Estoque!O$10,Inventário!$E$10:$E$150,Estoque!$C131)),"ERRO")</f>
        <v/>
      </c>
      <c r="S131" s="61">
        <f>Inventário!$E128</f>
        <v>0</v>
      </c>
    </row>
    <row r="132" spans="1:19" ht="19.5" customHeight="1">
      <c r="A132" s="46"/>
      <c r="B132" s="45">
        <v>120</v>
      </c>
      <c r="C132" s="63" t="str">
        <f>IF('Cadastro de Produtos'!C124="","",VLOOKUP(B132,'Cadastro de Produtos'!$B$5:$C$204,2,0))</f>
        <v/>
      </c>
      <c r="D132" s="64" t="str">
        <f>IFERROR(IF(C132="","",SUMIFS(Inventário!$N$10:$N$150,Inventário!$D$10:$D$150,Estoque!D$10,Inventário!$E$10:$E$150,Estoque!$C132)),"ERRO")</f>
        <v/>
      </c>
      <c r="E132" s="64" t="str">
        <f>IFERROR(IF(D132="","",SUMIFS(Inventário!$N$10:$N$150,Inventário!$D$10:$D$150,Estoque!E$10,Inventário!$E$10:$E$150,Estoque!$C132)),"ERRO")</f>
        <v/>
      </c>
      <c r="F132" s="64" t="str">
        <f>IFERROR(IF(E132="","",SUMIFS(Inventário!$N$10:$N$150,Inventário!$D$10:$D$150,Estoque!F$10,Inventário!$E$10:$E$150,Estoque!$C132)),"ERRO")</f>
        <v/>
      </c>
      <c r="G132" s="64" t="str">
        <f>IFERROR(IF(F132="","",SUMIFS(Inventário!$N$10:$N$150,Inventário!$D$10:$D$150,Estoque!G$10,Inventário!$E$10:$E$150,Estoque!$C132)),"ERRO")</f>
        <v/>
      </c>
      <c r="H132" s="64" t="str">
        <f>IFERROR(IF(G132="","",SUMIFS(Inventário!$N$10:$N$150,Inventário!$D$10:$D$150,Estoque!H$10,Inventário!$E$10:$E$150,Estoque!$C132)),"ERRO")</f>
        <v/>
      </c>
      <c r="I132" s="64" t="str">
        <f>IFERROR(IF(H132="","",SUMIFS(Inventário!$N$10:$N$150,Inventário!$D$10:$D$150,Estoque!I$10,Inventário!$E$10:$E$150,Estoque!$C132)),"ERRO")</f>
        <v/>
      </c>
      <c r="J132" s="64" t="str">
        <f>IFERROR(IF(I132="","",SUMIFS(Inventário!$N$10:$N$150,Inventário!$D$10:$D$150,Estoque!J$10,Inventário!$E$10:$E$150,Estoque!$C132)),"ERRO")</f>
        <v/>
      </c>
      <c r="K132" s="64" t="str">
        <f>IFERROR(IF(J132="","",SUMIFS(Inventário!$N$10:$N$150,Inventário!$D$10:$D$150,Estoque!K$10,Inventário!$E$10:$E$150,Estoque!$C132)),"ERRO")</f>
        <v/>
      </c>
      <c r="L132" s="64" t="str">
        <f>IFERROR(IF(K132="","",SUMIFS(Inventário!$N$10:$N$150,Inventário!$D$10:$D$150,Estoque!L$10,Inventário!$E$10:$E$150,Estoque!$C132)),"ERRO")</f>
        <v/>
      </c>
      <c r="M132" s="64" t="str">
        <f>IFERROR(IF(L132="","",SUMIFS(Inventário!$N$10:$N$150,Inventário!$D$10:$D$150,Estoque!M$10,Inventário!$E$10:$E$150,Estoque!$C132)),"ERRO")</f>
        <v/>
      </c>
      <c r="N132" s="64" t="str">
        <f>IFERROR(IF(M132="","",SUMIFS(Inventário!$N$10:$N$150,Inventário!$D$10:$D$150,Estoque!N$10,Inventário!$E$10:$E$150,Estoque!$C132)),"ERRO")</f>
        <v/>
      </c>
      <c r="O132" s="64" t="str">
        <f>IFERROR(IF(N132="","",SUMIFS(Inventário!$N$10:$N$150,Inventário!$D$10:$D$150,Estoque!O$10,Inventário!$E$10:$E$150,Estoque!$C132)),"ERRO")</f>
        <v/>
      </c>
      <c r="S132" s="61">
        <f>Inventário!$E129</f>
        <v>0</v>
      </c>
    </row>
    <row r="133" spans="1:19" ht="19.5" customHeight="1">
      <c r="A133" s="46"/>
      <c r="B133" s="45">
        <v>121</v>
      </c>
      <c r="C133" s="32" t="str">
        <f>IF('Cadastro de Produtos'!C125="","",VLOOKUP(B133,'Cadastro de Produtos'!$B$5:$C$204,2,0))</f>
        <v/>
      </c>
      <c r="D133" s="60" t="str">
        <f>IFERROR(IF(C133="","",SUMIFS(Inventário!$N$10:$N$150,Inventário!$D$10:$D$150,Estoque!D$10,Inventário!$E$10:$E$150,Estoque!$C133)),"ERRO")</f>
        <v/>
      </c>
      <c r="E133" s="60" t="str">
        <f>IFERROR(IF(D133="","",SUMIFS(Inventário!$N$10:$N$150,Inventário!$D$10:$D$150,Estoque!E$10,Inventário!$E$10:$E$150,Estoque!$C133)),"ERRO")</f>
        <v/>
      </c>
      <c r="F133" s="60" t="str">
        <f>IFERROR(IF(E133="","",SUMIFS(Inventário!$N$10:$N$150,Inventário!$D$10:$D$150,Estoque!F$10,Inventário!$E$10:$E$150,Estoque!$C133)),"ERRO")</f>
        <v/>
      </c>
      <c r="G133" s="60" t="str">
        <f>IFERROR(IF(F133="","",SUMIFS(Inventário!$N$10:$N$150,Inventário!$D$10:$D$150,Estoque!G$10,Inventário!$E$10:$E$150,Estoque!$C133)),"ERRO")</f>
        <v/>
      </c>
      <c r="H133" s="60" t="str">
        <f>IFERROR(IF(G133="","",SUMIFS(Inventário!$N$10:$N$150,Inventário!$D$10:$D$150,Estoque!H$10,Inventário!$E$10:$E$150,Estoque!$C133)),"ERRO")</f>
        <v/>
      </c>
      <c r="I133" s="60" t="str">
        <f>IFERROR(IF(H133="","",SUMIFS(Inventário!$N$10:$N$150,Inventário!$D$10:$D$150,Estoque!I$10,Inventário!$E$10:$E$150,Estoque!$C133)),"ERRO")</f>
        <v/>
      </c>
      <c r="J133" s="60" t="str">
        <f>IFERROR(IF(I133="","",SUMIFS(Inventário!$N$10:$N$150,Inventário!$D$10:$D$150,Estoque!J$10,Inventário!$E$10:$E$150,Estoque!$C133)),"ERRO")</f>
        <v/>
      </c>
      <c r="K133" s="60" t="str">
        <f>IFERROR(IF(J133="","",SUMIFS(Inventário!$N$10:$N$150,Inventário!$D$10:$D$150,Estoque!K$10,Inventário!$E$10:$E$150,Estoque!$C133)),"ERRO")</f>
        <v/>
      </c>
      <c r="L133" s="60" t="str">
        <f>IFERROR(IF(K133="","",SUMIFS(Inventário!$N$10:$N$150,Inventário!$D$10:$D$150,Estoque!L$10,Inventário!$E$10:$E$150,Estoque!$C133)),"ERRO")</f>
        <v/>
      </c>
      <c r="M133" s="60" t="str">
        <f>IFERROR(IF(L133="","",SUMIFS(Inventário!$N$10:$N$150,Inventário!$D$10:$D$150,Estoque!M$10,Inventário!$E$10:$E$150,Estoque!$C133)),"ERRO")</f>
        <v/>
      </c>
      <c r="N133" s="60" t="str">
        <f>IFERROR(IF(M133="","",SUMIFS(Inventário!$N$10:$N$150,Inventário!$D$10:$D$150,Estoque!N$10,Inventário!$E$10:$E$150,Estoque!$C133)),"ERRO")</f>
        <v/>
      </c>
      <c r="O133" s="60" t="str">
        <f>IFERROR(IF(N133="","",SUMIFS(Inventário!$N$10:$N$150,Inventário!$D$10:$D$150,Estoque!O$10,Inventário!$E$10:$E$150,Estoque!$C133)),"ERRO")</f>
        <v/>
      </c>
      <c r="S133" s="61">
        <f>Inventário!$E130</f>
        <v>0</v>
      </c>
    </row>
    <row r="134" spans="1:19" ht="19.5" customHeight="1">
      <c r="A134" s="46"/>
      <c r="B134" s="45">
        <v>122</v>
      </c>
      <c r="C134" s="63" t="str">
        <f>IF('Cadastro de Produtos'!C126="","",VLOOKUP(B134,'Cadastro de Produtos'!$B$5:$C$204,2,0))</f>
        <v/>
      </c>
      <c r="D134" s="64" t="str">
        <f>IFERROR(IF(C134="","",SUMIFS(Inventário!$N$10:$N$150,Inventário!$D$10:$D$150,Estoque!D$10,Inventário!$E$10:$E$150,Estoque!$C134)),"ERRO")</f>
        <v/>
      </c>
      <c r="E134" s="64" t="str">
        <f>IFERROR(IF(D134="","",SUMIFS(Inventário!$N$10:$N$150,Inventário!$D$10:$D$150,Estoque!E$10,Inventário!$E$10:$E$150,Estoque!$C134)),"ERRO")</f>
        <v/>
      </c>
      <c r="F134" s="64" t="str">
        <f>IFERROR(IF(E134="","",SUMIFS(Inventário!$N$10:$N$150,Inventário!$D$10:$D$150,Estoque!F$10,Inventário!$E$10:$E$150,Estoque!$C134)),"ERRO")</f>
        <v/>
      </c>
      <c r="G134" s="64" t="str">
        <f>IFERROR(IF(F134="","",SUMIFS(Inventário!$N$10:$N$150,Inventário!$D$10:$D$150,Estoque!G$10,Inventário!$E$10:$E$150,Estoque!$C134)),"ERRO")</f>
        <v/>
      </c>
      <c r="H134" s="64" t="str">
        <f>IFERROR(IF(G134="","",SUMIFS(Inventário!$N$10:$N$150,Inventário!$D$10:$D$150,Estoque!H$10,Inventário!$E$10:$E$150,Estoque!$C134)),"ERRO")</f>
        <v/>
      </c>
      <c r="I134" s="64" t="str">
        <f>IFERROR(IF(H134="","",SUMIFS(Inventário!$N$10:$N$150,Inventário!$D$10:$D$150,Estoque!I$10,Inventário!$E$10:$E$150,Estoque!$C134)),"ERRO")</f>
        <v/>
      </c>
      <c r="J134" s="64" t="str">
        <f>IFERROR(IF(I134="","",SUMIFS(Inventário!$N$10:$N$150,Inventário!$D$10:$D$150,Estoque!J$10,Inventário!$E$10:$E$150,Estoque!$C134)),"ERRO")</f>
        <v/>
      </c>
      <c r="K134" s="64" t="str">
        <f>IFERROR(IF(J134="","",SUMIFS(Inventário!$N$10:$N$150,Inventário!$D$10:$D$150,Estoque!K$10,Inventário!$E$10:$E$150,Estoque!$C134)),"ERRO")</f>
        <v/>
      </c>
      <c r="L134" s="64" t="str">
        <f>IFERROR(IF(K134="","",SUMIFS(Inventário!$N$10:$N$150,Inventário!$D$10:$D$150,Estoque!L$10,Inventário!$E$10:$E$150,Estoque!$C134)),"ERRO")</f>
        <v/>
      </c>
      <c r="M134" s="64" t="str">
        <f>IFERROR(IF(L134="","",SUMIFS(Inventário!$N$10:$N$150,Inventário!$D$10:$D$150,Estoque!M$10,Inventário!$E$10:$E$150,Estoque!$C134)),"ERRO")</f>
        <v/>
      </c>
      <c r="N134" s="64" t="str">
        <f>IFERROR(IF(M134="","",SUMIFS(Inventário!$N$10:$N$150,Inventário!$D$10:$D$150,Estoque!N$10,Inventário!$E$10:$E$150,Estoque!$C134)),"ERRO")</f>
        <v/>
      </c>
      <c r="O134" s="64" t="str">
        <f>IFERROR(IF(N134="","",SUMIFS(Inventário!$N$10:$N$150,Inventário!$D$10:$D$150,Estoque!O$10,Inventário!$E$10:$E$150,Estoque!$C134)),"ERRO")</f>
        <v/>
      </c>
      <c r="S134" s="61">
        <f>Inventário!$E131</f>
        <v>0</v>
      </c>
    </row>
    <row r="135" spans="1:19" ht="19.5" customHeight="1">
      <c r="A135" s="46"/>
      <c r="B135" s="45">
        <v>123</v>
      </c>
      <c r="C135" s="32" t="str">
        <f>IF('Cadastro de Produtos'!C127="","",VLOOKUP(B135,'Cadastro de Produtos'!$B$5:$C$204,2,0))</f>
        <v/>
      </c>
      <c r="D135" s="60" t="str">
        <f>IFERROR(IF(C135="","",SUMIFS(Inventário!$N$10:$N$150,Inventário!$D$10:$D$150,Estoque!D$10,Inventário!$E$10:$E$150,Estoque!$C135)),"ERRO")</f>
        <v/>
      </c>
      <c r="E135" s="60" t="str">
        <f>IFERROR(IF(D135="","",SUMIFS(Inventário!$N$10:$N$150,Inventário!$D$10:$D$150,Estoque!E$10,Inventário!$E$10:$E$150,Estoque!$C135)),"ERRO")</f>
        <v/>
      </c>
      <c r="F135" s="60" t="str">
        <f>IFERROR(IF(E135="","",SUMIFS(Inventário!$N$10:$N$150,Inventário!$D$10:$D$150,Estoque!F$10,Inventário!$E$10:$E$150,Estoque!$C135)),"ERRO")</f>
        <v/>
      </c>
      <c r="G135" s="60" t="str">
        <f>IFERROR(IF(F135="","",SUMIFS(Inventário!$N$10:$N$150,Inventário!$D$10:$D$150,Estoque!G$10,Inventário!$E$10:$E$150,Estoque!$C135)),"ERRO")</f>
        <v/>
      </c>
      <c r="H135" s="60" t="str">
        <f>IFERROR(IF(G135="","",SUMIFS(Inventário!$N$10:$N$150,Inventário!$D$10:$D$150,Estoque!H$10,Inventário!$E$10:$E$150,Estoque!$C135)),"ERRO")</f>
        <v/>
      </c>
      <c r="I135" s="60" t="str">
        <f>IFERROR(IF(H135="","",SUMIFS(Inventário!$N$10:$N$150,Inventário!$D$10:$D$150,Estoque!I$10,Inventário!$E$10:$E$150,Estoque!$C135)),"ERRO")</f>
        <v/>
      </c>
      <c r="J135" s="60" t="str">
        <f>IFERROR(IF(I135="","",SUMIFS(Inventário!$N$10:$N$150,Inventário!$D$10:$D$150,Estoque!J$10,Inventário!$E$10:$E$150,Estoque!$C135)),"ERRO")</f>
        <v/>
      </c>
      <c r="K135" s="60" t="str">
        <f>IFERROR(IF(J135="","",SUMIFS(Inventário!$N$10:$N$150,Inventário!$D$10:$D$150,Estoque!K$10,Inventário!$E$10:$E$150,Estoque!$C135)),"ERRO")</f>
        <v/>
      </c>
      <c r="L135" s="60" t="str">
        <f>IFERROR(IF(K135="","",SUMIFS(Inventário!$N$10:$N$150,Inventário!$D$10:$D$150,Estoque!L$10,Inventário!$E$10:$E$150,Estoque!$C135)),"ERRO")</f>
        <v/>
      </c>
      <c r="M135" s="60" t="str">
        <f>IFERROR(IF(L135="","",SUMIFS(Inventário!$N$10:$N$150,Inventário!$D$10:$D$150,Estoque!M$10,Inventário!$E$10:$E$150,Estoque!$C135)),"ERRO")</f>
        <v/>
      </c>
      <c r="N135" s="60" t="str">
        <f>IFERROR(IF(M135="","",SUMIFS(Inventário!$N$10:$N$150,Inventário!$D$10:$D$150,Estoque!N$10,Inventário!$E$10:$E$150,Estoque!$C135)),"ERRO")</f>
        <v/>
      </c>
      <c r="O135" s="60" t="str">
        <f>IFERROR(IF(N135="","",SUMIFS(Inventário!$N$10:$N$150,Inventário!$D$10:$D$150,Estoque!O$10,Inventário!$E$10:$E$150,Estoque!$C135)),"ERRO")</f>
        <v/>
      </c>
      <c r="S135" s="61">
        <f>Inventário!$E132</f>
        <v>0</v>
      </c>
    </row>
    <row r="136" spans="1:19" ht="19.5" customHeight="1">
      <c r="A136" s="46"/>
      <c r="B136" s="45">
        <v>124</v>
      </c>
      <c r="C136" s="63" t="str">
        <f>IF('Cadastro de Produtos'!C128="","",VLOOKUP(B136,'Cadastro de Produtos'!$B$5:$C$204,2,0))</f>
        <v/>
      </c>
      <c r="D136" s="64" t="str">
        <f>IFERROR(IF(C136="","",SUMIFS(Inventário!$N$10:$N$150,Inventário!$D$10:$D$150,Estoque!D$10,Inventário!$E$10:$E$150,Estoque!$C136)),"ERRO")</f>
        <v/>
      </c>
      <c r="E136" s="64" t="str">
        <f>IFERROR(IF(D136="","",SUMIFS(Inventário!$N$10:$N$150,Inventário!$D$10:$D$150,Estoque!E$10,Inventário!$E$10:$E$150,Estoque!$C136)),"ERRO")</f>
        <v/>
      </c>
      <c r="F136" s="64" t="str">
        <f>IFERROR(IF(E136="","",SUMIFS(Inventário!$N$10:$N$150,Inventário!$D$10:$D$150,Estoque!F$10,Inventário!$E$10:$E$150,Estoque!$C136)),"ERRO")</f>
        <v/>
      </c>
      <c r="G136" s="64" t="str">
        <f>IFERROR(IF(F136="","",SUMIFS(Inventário!$N$10:$N$150,Inventário!$D$10:$D$150,Estoque!G$10,Inventário!$E$10:$E$150,Estoque!$C136)),"ERRO")</f>
        <v/>
      </c>
      <c r="H136" s="64" t="str">
        <f>IFERROR(IF(G136="","",SUMIFS(Inventário!$N$10:$N$150,Inventário!$D$10:$D$150,Estoque!H$10,Inventário!$E$10:$E$150,Estoque!$C136)),"ERRO")</f>
        <v/>
      </c>
      <c r="I136" s="64" t="str">
        <f>IFERROR(IF(H136="","",SUMIFS(Inventário!$N$10:$N$150,Inventário!$D$10:$D$150,Estoque!I$10,Inventário!$E$10:$E$150,Estoque!$C136)),"ERRO")</f>
        <v/>
      </c>
      <c r="J136" s="64" t="str">
        <f>IFERROR(IF(I136="","",SUMIFS(Inventário!$N$10:$N$150,Inventário!$D$10:$D$150,Estoque!J$10,Inventário!$E$10:$E$150,Estoque!$C136)),"ERRO")</f>
        <v/>
      </c>
      <c r="K136" s="64" t="str">
        <f>IFERROR(IF(J136="","",SUMIFS(Inventário!$N$10:$N$150,Inventário!$D$10:$D$150,Estoque!K$10,Inventário!$E$10:$E$150,Estoque!$C136)),"ERRO")</f>
        <v/>
      </c>
      <c r="L136" s="64" t="str">
        <f>IFERROR(IF(K136="","",SUMIFS(Inventário!$N$10:$N$150,Inventário!$D$10:$D$150,Estoque!L$10,Inventário!$E$10:$E$150,Estoque!$C136)),"ERRO")</f>
        <v/>
      </c>
      <c r="M136" s="64" t="str">
        <f>IFERROR(IF(L136="","",SUMIFS(Inventário!$N$10:$N$150,Inventário!$D$10:$D$150,Estoque!M$10,Inventário!$E$10:$E$150,Estoque!$C136)),"ERRO")</f>
        <v/>
      </c>
      <c r="N136" s="64" t="str">
        <f>IFERROR(IF(M136="","",SUMIFS(Inventário!$N$10:$N$150,Inventário!$D$10:$D$150,Estoque!N$10,Inventário!$E$10:$E$150,Estoque!$C136)),"ERRO")</f>
        <v/>
      </c>
      <c r="O136" s="64" t="str">
        <f>IFERROR(IF(N136="","",SUMIFS(Inventário!$N$10:$N$150,Inventário!$D$10:$D$150,Estoque!O$10,Inventário!$E$10:$E$150,Estoque!$C136)),"ERRO")</f>
        <v/>
      </c>
      <c r="S136" s="61">
        <f>Inventário!$E133</f>
        <v>0</v>
      </c>
    </row>
    <row r="137" spans="1:19" ht="19.5" customHeight="1">
      <c r="A137" s="46"/>
      <c r="B137" s="45">
        <v>125</v>
      </c>
      <c r="C137" s="32" t="str">
        <f>IF('Cadastro de Produtos'!C129="","",VLOOKUP(B137,'Cadastro de Produtos'!$B$5:$C$204,2,0))</f>
        <v/>
      </c>
      <c r="D137" s="60" t="str">
        <f>IFERROR(IF(C137="","",SUMIFS(Inventário!$N$10:$N$150,Inventário!$D$10:$D$150,Estoque!D$10,Inventário!$E$10:$E$150,Estoque!$C137)),"ERRO")</f>
        <v/>
      </c>
      <c r="E137" s="60" t="str">
        <f>IFERROR(IF(D137="","",SUMIFS(Inventário!$N$10:$N$150,Inventário!$D$10:$D$150,Estoque!E$10,Inventário!$E$10:$E$150,Estoque!$C137)),"ERRO")</f>
        <v/>
      </c>
      <c r="F137" s="60" t="str">
        <f>IFERROR(IF(E137="","",SUMIFS(Inventário!$N$10:$N$150,Inventário!$D$10:$D$150,Estoque!F$10,Inventário!$E$10:$E$150,Estoque!$C137)),"ERRO")</f>
        <v/>
      </c>
      <c r="G137" s="60" t="str">
        <f>IFERROR(IF(F137="","",SUMIFS(Inventário!$N$10:$N$150,Inventário!$D$10:$D$150,Estoque!G$10,Inventário!$E$10:$E$150,Estoque!$C137)),"ERRO")</f>
        <v/>
      </c>
      <c r="H137" s="60" t="str">
        <f>IFERROR(IF(G137="","",SUMIFS(Inventário!$N$10:$N$150,Inventário!$D$10:$D$150,Estoque!H$10,Inventário!$E$10:$E$150,Estoque!$C137)),"ERRO")</f>
        <v/>
      </c>
      <c r="I137" s="60" t="str">
        <f>IFERROR(IF(H137="","",SUMIFS(Inventário!$N$10:$N$150,Inventário!$D$10:$D$150,Estoque!I$10,Inventário!$E$10:$E$150,Estoque!$C137)),"ERRO")</f>
        <v/>
      </c>
      <c r="J137" s="60" t="str">
        <f>IFERROR(IF(I137="","",SUMIFS(Inventário!$N$10:$N$150,Inventário!$D$10:$D$150,Estoque!J$10,Inventário!$E$10:$E$150,Estoque!$C137)),"ERRO")</f>
        <v/>
      </c>
      <c r="K137" s="60" t="str">
        <f>IFERROR(IF(J137="","",SUMIFS(Inventário!$N$10:$N$150,Inventário!$D$10:$D$150,Estoque!K$10,Inventário!$E$10:$E$150,Estoque!$C137)),"ERRO")</f>
        <v/>
      </c>
      <c r="L137" s="60" t="str">
        <f>IFERROR(IF(K137="","",SUMIFS(Inventário!$N$10:$N$150,Inventário!$D$10:$D$150,Estoque!L$10,Inventário!$E$10:$E$150,Estoque!$C137)),"ERRO")</f>
        <v/>
      </c>
      <c r="M137" s="60" t="str">
        <f>IFERROR(IF(L137="","",SUMIFS(Inventário!$N$10:$N$150,Inventário!$D$10:$D$150,Estoque!M$10,Inventário!$E$10:$E$150,Estoque!$C137)),"ERRO")</f>
        <v/>
      </c>
      <c r="N137" s="60" t="str">
        <f>IFERROR(IF(M137="","",SUMIFS(Inventário!$N$10:$N$150,Inventário!$D$10:$D$150,Estoque!N$10,Inventário!$E$10:$E$150,Estoque!$C137)),"ERRO")</f>
        <v/>
      </c>
      <c r="O137" s="60" t="str">
        <f>IFERROR(IF(N137="","",SUMIFS(Inventário!$N$10:$N$150,Inventário!$D$10:$D$150,Estoque!O$10,Inventário!$E$10:$E$150,Estoque!$C137)),"ERRO")</f>
        <v/>
      </c>
      <c r="S137" s="61">
        <f>Inventário!$E134</f>
        <v>0</v>
      </c>
    </row>
    <row r="138" spans="1:19" ht="19.5" customHeight="1">
      <c r="A138" s="46"/>
      <c r="B138" s="45">
        <v>126</v>
      </c>
      <c r="C138" s="63" t="str">
        <f>IF('Cadastro de Produtos'!C130="","",VLOOKUP(B138,'Cadastro de Produtos'!$B$5:$C$204,2,0))</f>
        <v/>
      </c>
      <c r="D138" s="64" t="str">
        <f>IFERROR(IF(C138="","",SUMIFS(Inventário!$N$10:$N$150,Inventário!$D$10:$D$150,Estoque!D$10,Inventário!$E$10:$E$150,Estoque!$C138)),"ERRO")</f>
        <v/>
      </c>
      <c r="E138" s="64" t="str">
        <f>IFERROR(IF(D138="","",SUMIFS(Inventário!$N$10:$N$150,Inventário!$D$10:$D$150,Estoque!E$10,Inventário!$E$10:$E$150,Estoque!$C138)),"ERRO")</f>
        <v/>
      </c>
      <c r="F138" s="64" t="str">
        <f>IFERROR(IF(E138="","",SUMIFS(Inventário!$N$10:$N$150,Inventário!$D$10:$D$150,Estoque!F$10,Inventário!$E$10:$E$150,Estoque!$C138)),"ERRO")</f>
        <v/>
      </c>
      <c r="G138" s="64" t="str">
        <f>IFERROR(IF(F138="","",SUMIFS(Inventário!$N$10:$N$150,Inventário!$D$10:$D$150,Estoque!G$10,Inventário!$E$10:$E$150,Estoque!$C138)),"ERRO")</f>
        <v/>
      </c>
      <c r="H138" s="64" t="str">
        <f>IFERROR(IF(G138="","",SUMIFS(Inventário!$N$10:$N$150,Inventário!$D$10:$D$150,Estoque!H$10,Inventário!$E$10:$E$150,Estoque!$C138)),"ERRO")</f>
        <v/>
      </c>
      <c r="I138" s="64" t="str">
        <f>IFERROR(IF(H138="","",SUMIFS(Inventário!$N$10:$N$150,Inventário!$D$10:$D$150,Estoque!I$10,Inventário!$E$10:$E$150,Estoque!$C138)),"ERRO")</f>
        <v/>
      </c>
      <c r="J138" s="64" t="str">
        <f>IFERROR(IF(I138="","",SUMIFS(Inventário!$N$10:$N$150,Inventário!$D$10:$D$150,Estoque!J$10,Inventário!$E$10:$E$150,Estoque!$C138)),"ERRO")</f>
        <v/>
      </c>
      <c r="K138" s="64" t="str">
        <f>IFERROR(IF(J138="","",SUMIFS(Inventário!$N$10:$N$150,Inventário!$D$10:$D$150,Estoque!K$10,Inventário!$E$10:$E$150,Estoque!$C138)),"ERRO")</f>
        <v/>
      </c>
      <c r="L138" s="64" t="str">
        <f>IFERROR(IF(K138="","",SUMIFS(Inventário!$N$10:$N$150,Inventário!$D$10:$D$150,Estoque!L$10,Inventário!$E$10:$E$150,Estoque!$C138)),"ERRO")</f>
        <v/>
      </c>
      <c r="M138" s="64" t="str">
        <f>IFERROR(IF(L138="","",SUMIFS(Inventário!$N$10:$N$150,Inventário!$D$10:$D$150,Estoque!M$10,Inventário!$E$10:$E$150,Estoque!$C138)),"ERRO")</f>
        <v/>
      </c>
      <c r="N138" s="64" t="str">
        <f>IFERROR(IF(M138="","",SUMIFS(Inventário!$N$10:$N$150,Inventário!$D$10:$D$150,Estoque!N$10,Inventário!$E$10:$E$150,Estoque!$C138)),"ERRO")</f>
        <v/>
      </c>
      <c r="O138" s="64" t="str">
        <f>IFERROR(IF(N138="","",SUMIFS(Inventário!$N$10:$N$150,Inventário!$D$10:$D$150,Estoque!O$10,Inventário!$E$10:$E$150,Estoque!$C138)),"ERRO")</f>
        <v/>
      </c>
      <c r="S138" s="61">
        <f>Inventário!$E135</f>
        <v>0</v>
      </c>
    </row>
    <row r="139" spans="1:19" ht="19.5" customHeight="1">
      <c r="A139" s="46"/>
      <c r="B139" s="45">
        <v>127</v>
      </c>
      <c r="C139" s="32" t="str">
        <f>IF('Cadastro de Produtos'!C131="","",VLOOKUP(B139,'Cadastro de Produtos'!$B$5:$C$204,2,0))</f>
        <v/>
      </c>
      <c r="D139" s="60" t="str">
        <f>IFERROR(IF(C139="","",SUMIFS(Inventário!$N$10:$N$150,Inventário!$D$10:$D$150,Estoque!D$10,Inventário!$E$10:$E$150,Estoque!$C139)),"ERRO")</f>
        <v/>
      </c>
      <c r="E139" s="60" t="str">
        <f>IFERROR(IF(D139="","",SUMIFS(Inventário!$N$10:$N$150,Inventário!$D$10:$D$150,Estoque!E$10,Inventário!$E$10:$E$150,Estoque!$C139)),"ERRO")</f>
        <v/>
      </c>
      <c r="F139" s="60" t="str">
        <f>IFERROR(IF(E139="","",SUMIFS(Inventário!$N$10:$N$150,Inventário!$D$10:$D$150,Estoque!F$10,Inventário!$E$10:$E$150,Estoque!$C139)),"ERRO")</f>
        <v/>
      </c>
      <c r="G139" s="60" t="str">
        <f>IFERROR(IF(F139="","",SUMIFS(Inventário!$N$10:$N$150,Inventário!$D$10:$D$150,Estoque!G$10,Inventário!$E$10:$E$150,Estoque!$C139)),"ERRO")</f>
        <v/>
      </c>
      <c r="H139" s="60" t="str">
        <f>IFERROR(IF(G139="","",SUMIFS(Inventário!$N$10:$N$150,Inventário!$D$10:$D$150,Estoque!H$10,Inventário!$E$10:$E$150,Estoque!$C139)),"ERRO")</f>
        <v/>
      </c>
      <c r="I139" s="60" t="str">
        <f>IFERROR(IF(H139="","",SUMIFS(Inventário!$N$10:$N$150,Inventário!$D$10:$D$150,Estoque!I$10,Inventário!$E$10:$E$150,Estoque!$C139)),"ERRO")</f>
        <v/>
      </c>
      <c r="J139" s="60" t="str">
        <f>IFERROR(IF(I139="","",SUMIFS(Inventário!$N$10:$N$150,Inventário!$D$10:$D$150,Estoque!J$10,Inventário!$E$10:$E$150,Estoque!$C139)),"ERRO")</f>
        <v/>
      </c>
      <c r="K139" s="60" t="str">
        <f>IFERROR(IF(J139="","",SUMIFS(Inventário!$N$10:$N$150,Inventário!$D$10:$D$150,Estoque!K$10,Inventário!$E$10:$E$150,Estoque!$C139)),"ERRO")</f>
        <v/>
      </c>
      <c r="L139" s="60" t="str">
        <f>IFERROR(IF(K139="","",SUMIFS(Inventário!$N$10:$N$150,Inventário!$D$10:$D$150,Estoque!L$10,Inventário!$E$10:$E$150,Estoque!$C139)),"ERRO")</f>
        <v/>
      </c>
      <c r="M139" s="60" t="str">
        <f>IFERROR(IF(L139="","",SUMIFS(Inventário!$N$10:$N$150,Inventário!$D$10:$D$150,Estoque!M$10,Inventário!$E$10:$E$150,Estoque!$C139)),"ERRO")</f>
        <v/>
      </c>
      <c r="N139" s="60" t="str">
        <f>IFERROR(IF(M139="","",SUMIFS(Inventário!$N$10:$N$150,Inventário!$D$10:$D$150,Estoque!N$10,Inventário!$E$10:$E$150,Estoque!$C139)),"ERRO")</f>
        <v/>
      </c>
      <c r="O139" s="60" t="str">
        <f>IFERROR(IF(N139="","",SUMIFS(Inventário!$N$10:$N$150,Inventário!$D$10:$D$150,Estoque!O$10,Inventário!$E$10:$E$150,Estoque!$C139)),"ERRO")</f>
        <v/>
      </c>
      <c r="S139" s="61">
        <f>Inventário!$E136</f>
        <v>0</v>
      </c>
    </row>
    <row r="140" spans="1:19" ht="19.5" customHeight="1">
      <c r="A140" s="46"/>
      <c r="B140" s="45">
        <v>128</v>
      </c>
      <c r="C140" s="63" t="str">
        <f>IF('Cadastro de Produtos'!C132="","",VLOOKUP(B140,'Cadastro de Produtos'!$B$5:$C$204,2,0))</f>
        <v/>
      </c>
      <c r="D140" s="64" t="str">
        <f>IFERROR(IF(C140="","",SUMIFS(Inventário!$N$10:$N$150,Inventário!$D$10:$D$150,Estoque!D$10,Inventário!$E$10:$E$150,Estoque!$C140)),"ERRO")</f>
        <v/>
      </c>
      <c r="E140" s="64" t="str">
        <f>IFERROR(IF(D140="","",SUMIFS(Inventário!$N$10:$N$150,Inventário!$D$10:$D$150,Estoque!E$10,Inventário!$E$10:$E$150,Estoque!$C140)),"ERRO")</f>
        <v/>
      </c>
      <c r="F140" s="64" t="str">
        <f>IFERROR(IF(E140="","",SUMIFS(Inventário!$N$10:$N$150,Inventário!$D$10:$D$150,Estoque!F$10,Inventário!$E$10:$E$150,Estoque!$C140)),"ERRO")</f>
        <v/>
      </c>
      <c r="G140" s="64" t="str">
        <f>IFERROR(IF(F140="","",SUMIFS(Inventário!$N$10:$N$150,Inventário!$D$10:$D$150,Estoque!G$10,Inventário!$E$10:$E$150,Estoque!$C140)),"ERRO")</f>
        <v/>
      </c>
      <c r="H140" s="64" t="str">
        <f>IFERROR(IF(G140="","",SUMIFS(Inventário!$N$10:$N$150,Inventário!$D$10:$D$150,Estoque!H$10,Inventário!$E$10:$E$150,Estoque!$C140)),"ERRO")</f>
        <v/>
      </c>
      <c r="I140" s="64" t="str">
        <f>IFERROR(IF(H140="","",SUMIFS(Inventário!$N$10:$N$150,Inventário!$D$10:$D$150,Estoque!I$10,Inventário!$E$10:$E$150,Estoque!$C140)),"ERRO")</f>
        <v/>
      </c>
      <c r="J140" s="64" t="str">
        <f>IFERROR(IF(I140="","",SUMIFS(Inventário!$N$10:$N$150,Inventário!$D$10:$D$150,Estoque!J$10,Inventário!$E$10:$E$150,Estoque!$C140)),"ERRO")</f>
        <v/>
      </c>
      <c r="K140" s="64" t="str">
        <f>IFERROR(IF(J140="","",SUMIFS(Inventário!$N$10:$N$150,Inventário!$D$10:$D$150,Estoque!K$10,Inventário!$E$10:$E$150,Estoque!$C140)),"ERRO")</f>
        <v/>
      </c>
      <c r="L140" s="64" t="str">
        <f>IFERROR(IF(K140="","",SUMIFS(Inventário!$N$10:$N$150,Inventário!$D$10:$D$150,Estoque!L$10,Inventário!$E$10:$E$150,Estoque!$C140)),"ERRO")</f>
        <v/>
      </c>
      <c r="M140" s="64" t="str">
        <f>IFERROR(IF(L140="","",SUMIFS(Inventário!$N$10:$N$150,Inventário!$D$10:$D$150,Estoque!M$10,Inventário!$E$10:$E$150,Estoque!$C140)),"ERRO")</f>
        <v/>
      </c>
      <c r="N140" s="64" t="str">
        <f>IFERROR(IF(M140="","",SUMIFS(Inventário!$N$10:$N$150,Inventário!$D$10:$D$150,Estoque!N$10,Inventário!$E$10:$E$150,Estoque!$C140)),"ERRO")</f>
        <v/>
      </c>
      <c r="O140" s="64" t="str">
        <f>IFERROR(IF(N140="","",SUMIFS(Inventário!$N$10:$N$150,Inventário!$D$10:$D$150,Estoque!O$10,Inventário!$E$10:$E$150,Estoque!$C140)),"ERRO")</f>
        <v/>
      </c>
      <c r="S140" s="61">
        <f>Inventário!$E137</f>
        <v>0</v>
      </c>
    </row>
    <row r="141" spans="1:19" ht="19.5" customHeight="1">
      <c r="A141" s="46"/>
      <c r="B141" s="45">
        <v>129</v>
      </c>
      <c r="C141" s="32" t="str">
        <f>IF('Cadastro de Produtos'!C133="","",VLOOKUP(B141,'Cadastro de Produtos'!$B$5:$C$204,2,0))</f>
        <v/>
      </c>
      <c r="D141" s="60" t="str">
        <f>IFERROR(IF(C141="","",SUMIFS(Inventário!$N$10:$N$150,Inventário!$D$10:$D$150,Estoque!D$10,Inventário!$E$10:$E$150,Estoque!$C141)),"ERRO")</f>
        <v/>
      </c>
      <c r="E141" s="60" t="str">
        <f>IFERROR(IF(D141="","",SUMIFS(Inventário!$N$10:$N$150,Inventário!$D$10:$D$150,Estoque!E$10,Inventário!$E$10:$E$150,Estoque!$C141)),"ERRO")</f>
        <v/>
      </c>
      <c r="F141" s="60" t="str">
        <f>IFERROR(IF(E141="","",SUMIFS(Inventário!$N$10:$N$150,Inventário!$D$10:$D$150,Estoque!F$10,Inventário!$E$10:$E$150,Estoque!$C141)),"ERRO")</f>
        <v/>
      </c>
      <c r="G141" s="60" t="str">
        <f>IFERROR(IF(F141="","",SUMIFS(Inventário!$N$10:$N$150,Inventário!$D$10:$D$150,Estoque!G$10,Inventário!$E$10:$E$150,Estoque!$C141)),"ERRO")</f>
        <v/>
      </c>
      <c r="H141" s="60" t="str">
        <f>IFERROR(IF(G141="","",SUMIFS(Inventário!$N$10:$N$150,Inventário!$D$10:$D$150,Estoque!H$10,Inventário!$E$10:$E$150,Estoque!$C141)),"ERRO")</f>
        <v/>
      </c>
      <c r="I141" s="60" t="str">
        <f>IFERROR(IF(H141="","",SUMIFS(Inventário!$N$10:$N$150,Inventário!$D$10:$D$150,Estoque!I$10,Inventário!$E$10:$E$150,Estoque!$C141)),"ERRO")</f>
        <v/>
      </c>
      <c r="J141" s="60" t="str">
        <f>IFERROR(IF(I141="","",SUMIFS(Inventário!$N$10:$N$150,Inventário!$D$10:$D$150,Estoque!J$10,Inventário!$E$10:$E$150,Estoque!$C141)),"ERRO")</f>
        <v/>
      </c>
      <c r="K141" s="60" t="str">
        <f>IFERROR(IF(J141="","",SUMIFS(Inventário!$N$10:$N$150,Inventário!$D$10:$D$150,Estoque!K$10,Inventário!$E$10:$E$150,Estoque!$C141)),"ERRO")</f>
        <v/>
      </c>
      <c r="L141" s="60" t="str">
        <f>IFERROR(IF(K141="","",SUMIFS(Inventário!$N$10:$N$150,Inventário!$D$10:$D$150,Estoque!L$10,Inventário!$E$10:$E$150,Estoque!$C141)),"ERRO")</f>
        <v/>
      </c>
      <c r="M141" s="60" t="str">
        <f>IFERROR(IF(L141="","",SUMIFS(Inventário!$N$10:$N$150,Inventário!$D$10:$D$150,Estoque!M$10,Inventário!$E$10:$E$150,Estoque!$C141)),"ERRO")</f>
        <v/>
      </c>
      <c r="N141" s="60" t="str">
        <f>IFERROR(IF(M141="","",SUMIFS(Inventário!$N$10:$N$150,Inventário!$D$10:$D$150,Estoque!N$10,Inventário!$E$10:$E$150,Estoque!$C141)),"ERRO")</f>
        <v/>
      </c>
      <c r="O141" s="60" t="str">
        <f>IFERROR(IF(N141="","",SUMIFS(Inventário!$N$10:$N$150,Inventário!$D$10:$D$150,Estoque!O$10,Inventário!$E$10:$E$150,Estoque!$C141)),"ERRO")</f>
        <v/>
      </c>
      <c r="S141" s="61">
        <f>Inventário!$E138</f>
        <v>0</v>
      </c>
    </row>
    <row r="142" spans="1:19" ht="19.5" customHeight="1">
      <c r="A142" s="46"/>
      <c r="B142" s="45">
        <v>130</v>
      </c>
      <c r="C142" s="63" t="str">
        <f>IF('Cadastro de Produtos'!C134="","",VLOOKUP(B142,'Cadastro de Produtos'!$B$5:$C$204,2,0))</f>
        <v/>
      </c>
      <c r="D142" s="64" t="str">
        <f>IFERROR(IF(C142="","",SUMIFS(Inventário!$N$10:$N$150,Inventário!$D$10:$D$150,Estoque!D$10,Inventário!$E$10:$E$150,Estoque!$C142)),"ERRO")</f>
        <v/>
      </c>
      <c r="E142" s="64" t="str">
        <f>IFERROR(IF(D142="","",SUMIFS(Inventário!$N$10:$N$150,Inventário!$D$10:$D$150,Estoque!E$10,Inventário!$E$10:$E$150,Estoque!$C142)),"ERRO")</f>
        <v/>
      </c>
      <c r="F142" s="64" t="str">
        <f>IFERROR(IF(E142="","",SUMIFS(Inventário!$N$10:$N$150,Inventário!$D$10:$D$150,Estoque!F$10,Inventário!$E$10:$E$150,Estoque!$C142)),"ERRO")</f>
        <v/>
      </c>
      <c r="G142" s="64" t="str">
        <f>IFERROR(IF(F142="","",SUMIFS(Inventário!$N$10:$N$150,Inventário!$D$10:$D$150,Estoque!G$10,Inventário!$E$10:$E$150,Estoque!$C142)),"ERRO")</f>
        <v/>
      </c>
      <c r="H142" s="64" t="str">
        <f>IFERROR(IF(G142="","",SUMIFS(Inventário!$N$10:$N$150,Inventário!$D$10:$D$150,Estoque!H$10,Inventário!$E$10:$E$150,Estoque!$C142)),"ERRO")</f>
        <v/>
      </c>
      <c r="I142" s="64" t="str">
        <f>IFERROR(IF(H142="","",SUMIFS(Inventário!$N$10:$N$150,Inventário!$D$10:$D$150,Estoque!I$10,Inventário!$E$10:$E$150,Estoque!$C142)),"ERRO")</f>
        <v/>
      </c>
      <c r="J142" s="64" t="str">
        <f>IFERROR(IF(I142="","",SUMIFS(Inventário!$N$10:$N$150,Inventário!$D$10:$D$150,Estoque!J$10,Inventário!$E$10:$E$150,Estoque!$C142)),"ERRO")</f>
        <v/>
      </c>
      <c r="K142" s="64" t="str">
        <f>IFERROR(IF(J142="","",SUMIFS(Inventário!$N$10:$N$150,Inventário!$D$10:$D$150,Estoque!K$10,Inventário!$E$10:$E$150,Estoque!$C142)),"ERRO")</f>
        <v/>
      </c>
      <c r="L142" s="64" t="str">
        <f>IFERROR(IF(K142="","",SUMIFS(Inventário!$N$10:$N$150,Inventário!$D$10:$D$150,Estoque!L$10,Inventário!$E$10:$E$150,Estoque!$C142)),"ERRO")</f>
        <v/>
      </c>
      <c r="M142" s="64" t="str">
        <f>IFERROR(IF(L142="","",SUMIFS(Inventário!$N$10:$N$150,Inventário!$D$10:$D$150,Estoque!M$10,Inventário!$E$10:$E$150,Estoque!$C142)),"ERRO")</f>
        <v/>
      </c>
      <c r="N142" s="64" t="str">
        <f>IFERROR(IF(M142="","",SUMIFS(Inventário!$N$10:$N$150,Inventário!$D$10:$D$150,Estoque!N$10,Inventário!$E$10:$E$150,Estoque!$C142)),"ERRO")</f>
        <v/>
      </c>
      <c r="O142" s="64" t="str">
        <f>IFERROR(IF(N142="","",SUMIFS(Inventário!$N$10:$N$150,Inventário!$D$10:$D$150,Estoque!O$10,Inventário!$E$10:$E$150,Estoque!$C142)),"ERRO")</f>
        <v/>
      </c>
      <c r="S142" s="61">
        <f>Inventário!$E139</f>
        <v>0</v>
      </c>
    </row>
    <row r="143" spans="1:19" ht="19.5" customHeight="1">
      <c r="A143" s="46"/>
      <c r="B143" s="45">
        <v>131</v>
      </c>
      <c r="C143" s="32" t="str">
        <f>IF('Cadastro de Produtos'!C135="","",VLOOKUP(B143,'Cadastro de Produtos'!$B$5:$C$204,2,0))</f>
        <v/>
      </c>
      <c r="D143" s="60" t="str">
        <f>IFERROR(IF(C143="","",SUMIFS(Inventário!$N$10:$N$150,Inventário!$D$10:$D$150,Estoque!D$10,Inventário!$E$10:$E$150,Estoque!$C143)),"ERRO")</f>
        <v/>
      </c>
      <c r="E143" s="60" t="str">
        <f>IFERROR(IF(D143="","",SUMIFS(Inventário!$N$10:$N$150,Inventário!$D$10:$D$150,Estoque!E$10,Inventário!$E$10:$E$150,Estoque!$C143)),"ERRO")</f>
        <v/>
      </c>
      <c r="F143" s="60" t="str">
        <f>IFERROR(IF(E143="","",SUMIFS(Inventário!$N$10:$N$150,Inventário!$D$10:$D$150,Estoque!F$10,Inventário!$E$10:$E$150,Estoque!$C143)),"ERRO")</f>
        <v/>
      </c>
      <c r="G143" s="60" t="str">
        <f>IFERROR(IF(F143="","",SUMIFS(Inventário!$N$10:$N$150,Inventário!$D$10:$D$150,Estoque!G$10,Inventário!$E$10:$E$150,Estoque!$C143)),"ERRO")</f>
        <v/>
      </c>
      <c r="H143" s="60" t="str">
        <f>IFERROR(IF(G143="","",SUMIFS(Inventário!$N$10:$N$150,Inventário!$D$10:$D$150,Estoque!H$10,Inventário!$E$10:$E$150,Estoque!$C143)),"ERRO")</f>
        <v/>
      </c>
      <c r="I143" s="60" t="str">
        <f>IFERROR(IF(H143="","",SUMIFS(Inventário!$N$10:$N$150,Inventário!$D$10:$D$150,Estoque!I$10,Inventário!$E$10:$E$150,Estoque!$C143)),"ERRO")</f>
        <v/>
      </c>
      <c r="J143" s="60" t="str">
        <f>IFERROR(IF(I143="","",SUMIFS(Inventário!$N$10:$N$150,Inventário!$D$10:$D$150,Estoque!J$10,Inventário!$E$10:$E$150,Estoque!$C143)),"ERRO")</f>
        <v/>
      </c>
      <c r="K143" s="60" t="str">
        <f>IFERROR(IF(J143="","",SUMIFS(Inventário!$N$10:$N$150,Inventário!$D$10:$D$150,Estoque!K$10,Inventário!$E$10:$E$150,Estoque!$C143)),"ERRO")</f>
        <v/>
      </c>
      <c r="L143" s="60" t="str">
        <f>IFERROR(IF(K143="","",SUMIFS(Inventário!$N$10:$N$150,Inventário!$D$10:$D$150,Estoque!L$10,Inventário!$E$10:$E$150,Estoque!$C143)),"ERRO")</f>
        <v/>
      </c>
      <c r="M143" s="60" t="str">
        <f>IFERROR(IF(L143="","",SUMIFS(Inventário!$N$10:$N$150,Inventário!$D$10:$D$150,Estoque!M$10,Inventário!$E$10:$E$150,Estoque!$C143)),"ERRO")</f>
        <v/>
      </c>
      <c r="N143" s="60" t="str">
        <f>IFERROR(IF(M143="","",SUMIFS(Inventário!$N$10:$N$150,Inventário!$D$10:$D$150,Estoque!N$10,Inventário!$E$10:$E$150,Estoque!$C143)),"ERRO")</f>
        <v/>
      </c>
      <c r="O143" s="60" t="str">
        <f>IFERROR(IF(N143="","",SUMIFS(Inventário!$N$10:$N$150,Inventário!$D$10:$D$150,Estoque!O$10,Inventário!$E$10:$E$150,Estoque!$C143)),"ERRO")</f>
        <v/>
      </c>
      <c r="S143" s="61">
        <f>Inventário!$E140</f>
        <v>0</v>
      </c>
    </row>
    <row r="144" spans="1:19" ht="19.5" customHeight="1">
      <c r="A144" s="46"/>
      <c r="B144" s="45">
        <v>132</v>
      </c>
      <c r="C144" s="63" t="str">
        <f>IF('Cadastro de Produtos'!C136="","",VLOOKUP(B144,'Cadastro de Produtos'!$B$5:$C$204,2,0))</f>
        <v/>
      </c>
      <c r="D144" s="64" t="str">
        <f>IFERROR(IF(C144="","",SUMIFS(Inventário!$N$10:$N$150,Inventário!$D$10:$D$150,Estoque!D$10,Inventário!$E$10:$E$150,Estoque!$C144)),"ERRO")</f>
        <v/>
      </c>
      <c r="E144" s="64" t="str">
        <f>IFERROR(IF(D144="","",SUMIFS(Inventário!$N$10:$N$150,Inventário!$D$10:$D$150,Estoque!E$10,Inventário!$E$10:$E$150,Estoque!$C144)),"ERRO")</f>
        <v/>
      </c>
      <c r="F144" s="64" t="str">
        <f>IFERROR(IF(E144="","",SUMIFS(Inventário!$N$10:$N$150,Inventário!$D$10:$D$150,Estoque!F$10,Inventário!$E$10:$E$150,Estoque!$C144)),"ERRO")</f>
        <v/>
      </c>
      <c r="G144" s="64" t="str">
        <f>IFERROR(IF(F144="","",SUMIFS(Inventário!$N$10:$N$150,Inventário!$D$10:$D$150,Estoque!G$10,Inventário!$E$10:$E$150,Estoque!$C144)),"ERRO")</f>
        <v/>
      </c>
      <c r="H144" s="64" t="str">
        <f>IFERROR(IF(G144="","",SUMIFS(Inventário!$N$10:$N$150,Inventário!$D$10:$D$150,Estoque!H$10,Inventário!$E$10:$E$150,Estoque!$C144)),"ERRO")</f>
        <v/>
      </c>
      <c r="I144" s="64" t="str">
        <f>IFERROR(IF(H144="","",SUMIFS(Inventário!$N$10:$N$150,Inventário!$D$10:$D$150,Estoque!I$10,Inventário!$E$10:$E$150,Estoque!$C144)),"ERRO")</f>
        <v/>
      </c>
      <c r="J144" s="64" t="str">
        <f>IFERROR(IF(I144="","",SUMIFS(Inventário!$N$10:$N$150,Inventário!$D$10:$D$150,Estoque!J$10,Inventário!$E$10:$E$150,Estoque!$C144)),"ERRO")</f>
        <v/>
      </c>
      <c r="K144" s="64" t="str">
        <f>IFERROR(IF(J144="","",SUMIFS(Inventário!$N$10:$N$150,Inventário!$D$10:$D$150,Estoque!K$10,Inventário!$E$10:$E$150,Estoque!$C144)),"ERRO")</f>
        <v/>
      </c>
      <c r="L144" s="64" t="str">
        <f>IFERROR(IF(K144="","",SUMIFS(Inventário!$N$10:$N$150,Inventário!$D$10:$D$150,Estoque!L$10,Inventário!$E$10:$E$150,Estoque!$C144)),"ERRO")</f>
        <v/>
      </c>
      <c r="M144" s="64" t="str">
        <f>IFERROR(IF(L144="","",SUMIFS(Inventário!$N$10:$N$150,Inventário!$D$10:$D$150,Estoque!M$10,Inventário!$E$10:$E$150,Estoque!$C144)),"ERRO")</f>
        <v/>
      </c>
      <c r="N144" s="64" t="str">
        <f>IFERROR(IF(M144="","",SUMIFS(Inventário!$N$10:$N$150,Inventário!$D$10:$D$150,Estoque!N$10,Inventário!$E$10:$E$150,Estoque!$C144)),"ERRO")</f>
        <v/>
      </c>
      <c r="O144" s="64" t="str">
        <f>IFERROR(IF(N144="","",SUMIFS(Inventário!$N$10:$N$150,Inventário!$D$10:$D$150,Estoque!O$10,Inventário!$E$10:$E$150,Estoque!$C144)),"ERRO")</f>
        <v/>
      </c>
      <c r="S144" s="61">
        <f>Inventário!$E141</f>
        <v>0</v>
      </c>
    </row>
    <row r="145" spans="1:19" ht="19.5" customHeight="1">
      <c r="A145" s="46"/>
      <c r="B145" s="45">
        <v>133</v>
      </c>
      <c r="C145" s="32" t="str">
        <f>IF('Cadastro de Produtos'!C137="","",VLOOKUP(B145,'Cadastro de Produtos'!$B$5:$C$204,2,0))</f>
        <v/>
      </c>
      <c r="D145" s="60" t="str">
        <f>IFERROR(IF(C145="","",SUMIFS(Inventário!$N$10:$N$150,Inventário!$D$10:$D$150,Estoque!D$10,Inventário!$E$10:$E$150,Estoque!$C145)),"ERRO")</f>
        <v/>
      </c>
      <c r="E145" s="60" t="str">
        <f>IFERROR(IF(D145="","",SUMIFS(Inventário!$N$10:$N$150,Inventário!$D$10:$D$150,Estoque!E$10,Inventário!$E$10:$E$150,Estoque!$C145)),"ERRO")</f>
        <v/>
      </c>
      <c r="F145" s="60" t="str">
        <f>IFERROR(IF(E145="","",SUMIFS(Inventário!$N$10:$N$150,Inventário!$D$10:$D$150,Estoque!F$10,Inventário!$E$10:$E$150,Estoque!$C145)),"ERRO")</f>
        <v/>
      </c>
      <c r="G145" s="60" t="str">
        <f>IFERROR(IF(F145="","",SUMIFS(Inventário!$N$10:$N$150,Inventário!$D$10:$D$150,Estoque!G$10,Inventário!$E$10:$E$150,Estoque!$C145)),"ERRO")</f>
        <v/>
      </c>
      <c r="H145" s="60" t="str">
        <f>IFERROR(IF(G145="","",SUMIFS(Inventário!$N$10:$N$150,Inventário!$D$10:$D$150,Estoque!H$10,Inventário!$E$10:$E$150,Estoque!$C145)),"ERRO")</f>
        <v/>
      </c>
      <c r="I145" s="60" t="str">
        <f>IFERROR(IF(H145="","",SUMIFS(Inventário!$N$10:$N$150,Inventário!$D$10:$D$150,Estoque!I$10,Inventário!$E$10:$E$150,Estoque!$C145)),"ERRO")</f>
        <v/>
      </c>
      <c r="J145" s="60" t="str">
        <f>IFERROR(IF(I145="","",SUMIFS(Inventário!$N$10:$N$150,Inventário!$D$10:$D$150,Estoque!J$10,Inventário!$E$10:$E$150,Estoque!$C145)),"ERRO")</f>
        <v/>
      </c>
      <c r="K145" s="60" t="str">
        <f>IFERROR(IF(J145="","",SUMIFS(Inventário!$N$10:$N$150,Inventário!$D$10:$D$150,Estoque!K$10,Inventário!$E$10:$E$150,Estoque!$C145)),"ERRO")</f>
        <v/>
      </c>
      <c r="L145" s="60" t="str">
        <f>IFERROR(IF(K145="","",SUMIFS(Inventário!$N$10:$N$150,Inventário!$D$10:$D$150,Estoque!L$10,Inventário!$E$10:$E$150,Estoque!$C145)),"ERRO")</f>
        <v/>
      </c>
      <c r="M145" s="60" t="str">
        <f>IFERROR(IF(L145="","",SUMIFS(Inventário!$N$10:$N$150,Inventário!$D$10:$D$150,Estoque!M$10,Inventário!$E$10:$E$150,Estoque!$C145)),"ERRO")</f>
        <v/>
      </c>
      <c r="N145" s="60" t="str">
        <f>IFERROR(IF(M145="","",SUMIFS(Inventário!$N$10:$N$150,Inventário!$D$10:$D$150,Estoque!N$10,Inventário!$E$10:$E$150,Estoque!$C145)),"ERRO")</f>
        <v/>
      </c>
      <c r="O145" s="60" t="str">
        <f>IFERROR(IF(N145="","",SUMIFS(Inventário!$N$10:$N$150,Inventário!$D$10:$D$150,Estoque!O$10,Inventário!$E$10:$E$150,Estoque!$C145)),"ERRO")</f>
        <v/>
      </c>
      <c r="S145" s="61">
        <f>Inventário!$E142</f>
        <v>0</v>
      </c>
    </row>
    <row r="146" spans="1:19" ht="19.5" customHeight="1">
      <c r="A146" s="46"/>
      <c r="B146" s="45">
        <v>134</v>
      </c>
      <c r="C146" s="63" t="str">
        <f>IF('Cadastro de Produtos'!C138="","",VLOOKUP(B146,'Cadastro de Produtos'!$B$5:$C$204,2,0))</f>
        <v/>
      </c>
      <c r="D146" s="64" t="str">
        <f>IFERROR(IF(C146="","",SUMIFS(Inventário!$N$10:$N$150,Inventário!$D$10:$D$150,Estoque!D$10,Inventário!$E$10:$E$150,Estoque!$C146)),"ERRO")</f>
        <v/>
      </c>
      <c r="E146" s="64" t="str">
        <f>IFERROR(IF(D146="","",SUMIFS(Inventário!$N$10:$N$150,Inventário!$D$10:$D$150,Estoque!E$10,Inventário!$E$10:$E$150,Estoque!$C146)),"ERRO")</f>
        <v/>
      </c>
      <c r="F146" s="64" t="str">
        <f>IFERROR(IF(E146="","",SUMIFS(Inventário!$N$10:$N$150,Inventário!$D$10:$D$150,Estoque!F$10,Inventário!$E$10:$E$150,Estoque!$C146)),"ERRO")</f>
        <v/>
      </c>
      <c r="G146" s="64" t="str">
        <f>IFERROR(IF(F146="","",SUMIFS(Inventário!$N$10:$N$150,Inventário!$D$10:$D$150,Estoque!G$10,Inventário!$E$10:$E$150,Estoque!$C146)),"ERRO")</f>
        <v/>
      </c>
      <c r="H146" s="64" t="str">
        <f>IFERROR(IF(G146="","",SUMIFS(Inventário!$N$10:$N$150,Inventário!$D$10:$D$150,Estoque!H$10,Inventário!$E$10:$E$150,Estoque!$C146)),"ERRO")</f>
        <v/>
      </c>
      <c r="I146" s="64" t="str">
        <f>IFERROR(IF(H146="","",SUMIFS(Inventário!$N$10:$N$150,Inventário!$D$10:$D$150,Estoque!I$10,Inventário!$E$10:$E$150,Estoque!$C146)),"ERRO")</f>
        <v/>
      </c>
      <c r="J146" s="64" t="str">
        <f>IFERROR(IF(I146="","",SUMIFS(Inventário!$N$10:$N$150,Inventário!$D$10:$D$150,Estoque!J$10,Inventário!$E$10:$E$150,Estoque!$C146)),"ERRO")</f>
        <v/>
      </c>
      <c r="K146" s="64" t="str">
        <f>IFERROR(IF(J146="","",SUMIFS(Inventário!$N$10:$N$150,Inventário!$D$10:$D$150,Estoque!K$10,Inventário!$E$10:$E$150,Estoque!$C146)),"ERRO")</f>
        <v/>
      </c>
      <c r="L146" s="64" t="str">
        <f>IFERROR(IF(K146="","",SUMIFS(Inventário!$N$10:$N$150,Inventário!$D$10:$D$150,Estoque!L$10,Inventário!$E$10:$E$150,Estoque!$C146)),"ERRO")</f>
        <v/>
      </c>
      <c r="M146" s="64" t="str">
        <f>IFERROR(IF(L146="","",SUMIFS(Inventário!$N$10:$N$150,Inventário!$D$10:$D$150,Estoque!M$10,Inventário!$E$10:$E$150,Estoque!$C146)),"ERRO")</f>
        <v/>
      </c>
      <c r="N146" s="64" t="str">
        <f>IFERROR(IF(M146="","",SUMIFS(Inventário!$N$10:$N$150,Inventário!$D$10:$D$150,Estoque!N$10,Inventário!$E$10:$E$150,Estoque!$C146)),"ERRO")</f>
        <v/>
      </c>
      <c r="O146" s="64" t="str">
        <f>IFERROR(IF(N146="","",SUMIFS(Inventário!$N$10:$N$150,Inventário!$D$10:$D$150,Estoque!O$10,Inventário!$E$10:$E$150,Estoque!$C146)),"ERRO")</f>
        <v/>
      </c>
      <c r="S146" s="61">
        <f>Inventário!$E143</f>
        <v>0</v>
      </c>
    </row>
    <row r="147" spans="1:19" ht="19.5" customHeight="1">
      <c r="A147" s="46"/>
      <c r="B147" s="45">
        <v>135</v>
      </c>
      <c r="C147" s="32" t="str">
        <f>IF('Cadastro de Produtos'!C139="","",VLOOKUP(B147,'Cadastro de Produtos'!$B$5:$C$204,2,0))</f>
        <v/>
      </c>
      <c r="D147" s="60" t="str">
        <f>IFERROR(IF(C147="","",SUMIFS(Inventário!$N$10:$N$150,Inventário!$D$10:$D$150,Estoque!D$10,Inventário!$E$10:$E$150,Estoque!$C147)),"ERRO")</f>
        <v/>
      </c>
      <c r="E147" s="60" t="str">
        <f>IFERROR(IF(D147="","",SUMIFS(Inventário!$N$10:$N$150,Inventário!$D$10:$D$150,Estoque!E$10,Inventário!$E$10:$E$150,Estoque!$C147)),"ERRO")</f>
        <v/>
      </c>
      <c r="F147" s="60" t="str">
        <f>IFERROR(IF(E147="","",SUMIFS(Inventário!$N$10:$N$150,Inventário!$D$10:$D$150,Estoque!F$10,Inventário!$E$10:$E$150,Estoque!$C147)),"ERRO")</f>
        <v/>
      </c>
      <c r="G147" s="60" t="str">
        <f>IFERROR(IF(F147="","",SUMIFS(Inventário!$N$10:$N$150,Inventário!$D$10:$D$150,Estoque!G$10,Inventário!$E$10:$E$150,Estoque!$C147)),"ERRO")</f>
        <v/>
      </c>
      <c r="H147" s="60" t="str">
        <f>IFERROR(IF(G147="","",SUMIFS(Inventário!$N$10:$N$150,Inventário!$D$10:$D$150,Estoque!H$10,Inventário!$E$10:$E$150,Estoque!$C147)),"ERRO")</f>
        <v/>
      </c>
      <c r="I147" s="60" t="str">
        <f>IFERROR(IF(H147="","",SUMIFS(Inventário!$N$10:$N$150,Inventário!$D$10:$D$150,Estoque!I$10,Inventário!$E$10:$E$150,Estoque!$C147)),"ERRO")</f>
        <v/>
      </c>
      <c r="J147" s="60" t="str">
        <f>IFERROR(IF(I147="","",SUMIFS(Inventário!$N$10:$N$150,Inventário!$D$10:$D$150,Estoque!J$10,Inventário!$E$10:$E$150,Estoque!$C147)),"ERRO")</f>
        <v/>
      </c>
      <c r="K147" s="60" t="str">
        <f>IFERROR(IF(J147="","",SUMIFS(Inventário!$N$10:$N$150,Inventário!$D$10:$D$150,Estoque!K$10,Inventário!$E$10:$E$150,Estoque!$C147)),"ERRO")</f>
        <v/>
      </c>
      <c r="L147" s="60" t="str">
        <f>IFERROR(IF(K147="","",SUMIFS(Inventário!$N$10:$N$150,Inventário!$D$10:$D$150,Estoque!L$10,Inventário!$E$10:$E$150,Estoque!$C147)),"ERRO")</f>
        <v/>
      </c>
      <c r="M147" s="60" t="str">
        <f>IFERROR(IF(L147="","",SUMIFS(Inventário!$N$10:$N$150,Inventário!$D$10:$D$150,Estoque!M$10,Inventário!$E$10:$E$150,Estoque!$C147)),"ERRO")</f>
        <v/>
      </c>
      <c r="N147" s="60" t="str">
        <f>IFERROR(IF(M147="","",SUMIFS(Inventário!$N$10:$N$150,Inventário!$D$10:$D$150,Estoque!N$10,Inventário!$E$10:$E$150,Estoque!$C147)),"ERRO")</f>
        <v/>
      </c>
      <c r="O147" s="60" t="str">
        <f>IFERROR(IF(N147="","",SUMIFS(Inventário!$N$10:$N$150,Inventário!$D$10:$D$150,Estoque!O$10,Inventário!$E$10:$E$150,Estoque!$C147)),"ERRO")</f>
        <v/>
      </c>
      <c r="S147" s="61">
        <f>Inventário!$E144</f>
        <v>0</v>
      </c>
    </row>
    <row r="148" spans="1:19" ht="19.5" customHeight="1">
      <c r="A148" s="46"/>
      <c r="B148" s="45">
        <v>136</v>
      </c>
      <c r="C148" s="63" t="str">
        <f>IF('Cadastro de Produtos'!C140="","",VLOOKUP(B148,'Cadastro de Produtos'!$B$5:$C$204,2,0))</f>
        <v/>
      </c>
      <c r="D148" s="64" t="str">
        <f>IFERROR(IF(C148="","",SUMIFS(Inventário!$N$10:$N$150,Inventário!$D$10:$D$150,Estoque!D$10,Inventário!$E$10:$E$150,Estoque!$C148)),"ERRO")</f>
        <v/>
      </c>
      <c r="E148" s="64" t="str">
        <f>IFERROR(IF(D148="","",SUMIFS(Inventário!$N$10:$N$150,Inventário!$D$10:$D$150,Estoque!E$10,Inventário!$E$10:$E$150,Estoque!$C148)),"ERRO")</f>
        <v/>
      </c>
      <c r="F148" s="64" t="str">
        <f>IFERROR(IF(E148="","",SUMIFS(Inventário!$N$10:$N$150,Inventário!$D$10:$D$150,Estoque!F$10,Inventário!$E$10:$E$150,Estoque!$C148)),"ERRO")</f>
        <v/>
      </c>
      <c r="G148" s="64" t="str">
        <f>IFERROR(IF(F148="","",SUMIFS(Inventário!$N$10:$N$150,Inventário!$D$10:$D$150,Estoque!G$10,Inventário!$E$10:$E$150,Estoque!$C148)),"ERRO")</f>
        <v/>
      </c>
      <c r="H148" s="64" t="str">
        <f>IFERROR(IF(G148="","",SUMIFS(Inventário!$N$10:$N$150,Inventário!$D$10:$D$150,Estoque!H$10,Inventário!$E$10:$E$150,Estoque!$C148)),"ERRO")</f>
        <v/>
      </c>
      <c r="I148" s="64" t="str">
        <f>IFERROR(IF(H148="","",SUMIFS(Inventário!$N$10:$N$150,Inventário!$D$10:$D$150,Estoque!I$10,Inventário!$E$10:$E$150,Estoque!$C148)),"ERRO")</f>
        <v/>
      </c>
      <c r="J148" s="64" t="str">
        <f>IFERROR(IF(I148="","",SUMIFS(Inventário!$N$10:$N$150,Inventário!$D$10:$D$150,Estoque!J$10,Inventário!$E$10:$E$150,Estoque!$C148)),"ERRO")</f>
        <v/>
      </c>
      <c r="K148" s="64" t="str">
        <f>IFERROR(IF(J148="","",SUMIFS(Inventário!$N$10:$N$150,Inventário!$D$10:$D$150,Estoque!K$10,Inventário!$E$10:$E$150,Estoque!$C148)),"ERRO")</f>
        <v/>
      </c>
      <c r="L148" s="64" t="str">
        <f>IFERROR(IF(K148="","",SUMIFS(Inventário!$N$10:$N$150,Inventário!$D$10:$D$150,Estoque!L$10,Inventário!$E$10:$E$150,Estoque!$C148)),"ERRO")</f>
        <v/>
      </c>
      <c r="M148" s="64" t="str">
        <f>IFERROR(IF(L148="","",SUMIFS(Inventário!$N$10:$N$150,Inventário!$D$10:$D$150,Estoque!M$10,Inventário!$E$10:$E$150,Estoque!$C148)),"ERRO")</f>
        <v/>
      </c>
      <c r="N148" s="64" t="str">
        <f>IFERROR(IF(M148="","",SUMIFS(Inventário!$N$10:$N$150,Inventário!$D$10:$D$150,Estoque!N$10,Inventário!$E$10:$E$150,Estoque!$C148)),"ERRO")</f>
        <v/>
      </c>
      <c r="O148" s="64" t="str">
        <f>IFERROR(IF(N148="","",SUMIFS(Inventário!$N$10:$N$150,Inventário!$D$10:$D$150,Estoque!O$10,Inventário!$E$10:$E$150,Estoque!$C148)),"ERRO")</f>
        <v/>
      </c>
      <c r="S148" s="61">
        <f>Inventário!$E145</f>
        <v>0</v>
      </c>
    </row>
    <row r="149" spans="1:19" ht="19.5" customHeight="1">
      <c r="A149" s="46"/>
      <c r="B149" s="45">
        <v>137</v>
      </c>
      <c r="C149" s="32" t="str">
        <f>IF('Cadastro de Produtos'!C141="","",VLOOKUP(B149,'Cadastro de Produtos'!$B$5:$C$204,2,0))</f>
        <v/>
      </c>
      <c r="D149" s="60" t="str">
        <f>IFERROR(IF(C149="","",SUMIFS(Inventário!$N$10:$N$150,Inventário!$D$10:$D$150,Estoque!D$10,Inventário!$E$10:$E$150,Estoque!$C149)),"ERRO")</f>
        <v/>
      </c>
      <c r="E149" s="60" t="str">
        <f>IFERROR(IF(D149="","",SUMIFS(Inventário!$N$10:$N$150,Inventário!$D$10:$D$150,Estoque!E$10,Inventário!$E$10:$E$150,Estoque!$C149)),"ERRO")</f>
        <v/>
      </c>
      <c r="F149" s="60" t="str">
        <f>IFERROR(IF(E149="","",SUMIFS(Inventário!$N$10:$N$150,Inventário!$D$10:$D$150,Estoque!F$10,Inventário!$E$10:$E$150,Estoque!$C149)),"ERRO")</f>
        <v/>
      </c>
      <c r="G149" s="60" t="str">
        <f>IFERROR(IF(F149="","",SUMIFS(Inventário!$N$10:$N$150,Inventário!$D$10:$D$150,Estoque!G$10,Inventário!$E$10:$E$150,Estoque!$C149)),"ERRO")</f>
        <v/>
      </c>
      <c r="H149" s="60" t="str">
        <f>IFERROR(IF(G149="","",SUMIFS(Inventário!$N$10:$N$150,Inventário!$D$10:$D$150,Estoque!H$10,Inventário!$E$10:$E$150,Estoque!$C149)),"ERRO")</f>
        <v/>
      </c>
      <c r="I149" s="60" t="str">
        <f>IFERROR(IF(H149="","",SUMIFS(Inventário!$N$10:$N$150,Inventário!$D$10:$D$150,Estoque!I$10,Inventário!$E$10:$E$150,Estoque!$C149)),"ERRO")</f>
        <v/>
      </c>
      <c r="J149" s="60" t="str">
        <f>IFERROR(IF(I149="","",SUMIFS(Inventário!$N$10:$N$150,Inventário!$D$10:$D$150,Estoque!J$10,Inventário!$E$10:$E$150,Estoque!$C149)),"ERRO")</f>
        <v/>
      </c>
      <c r="K149" s="60" t="str">
        <f>IFERROR(IF(J149="","",SUMIFS(Inventário!$N$10:$N$150,Inventário!$D$10:$D$150,Estoque!K$10,Inventário!$E$10:$E$150,Estoque!$C149)),"ERRO")</f>
        <v/>
      </c>
      <c r="L149" s="60" t="str">
        <f>IFERROR(IF(K149="","",SUMIFS(Inventário!$N$10:$N$150,Inventário!$D$10:$D$150,Estoque!L$10,Inventário!$E$10:$E$150,Estoque!$C149)),"ERRO")</f>
        <v/>
      </c>
      <c r="M149" s="60" t="str">
        <f>IFERROR(IF(L149="","",SUMIFS(Inventário!$N$10:$N$150,Inventário!$D$10:$D$150,Estoque!M$10,Inventário!$E$10:$E$150,Estoque!$C149)),"ERRO")</f>
        <v/>
      </c>
      <c r="N149" s="60" t="str">
        <f>IFERROR(IF(M149="","",SUMIFS(Inventário!$N$10:$N$150,Inventário!$D$10:$D$150,Estoque!N$10,Inventário!$E$10:$E$150,Estoque!$C149)),"ERRO")</f>
        <v/>
      </c>
      <c r="O149" s="60" t="str">
        <f>IFERROR(IF(N149="","",SUMIFS(Inventário!$N$10:$N$150,Inventário!$D$10:$D$150,Estoque!O$10,Inventário!$E$10:$E$150,Estoque!$C149)),"ERRO")</f>
        <v/>
      </c>
      <c r="S149" s="61">
        <f>Inventário!$E146</f>
        <v>0</v>
      </c>
    </row>
    <row r="150" spans="1:19" ht="19.5" customHeight="1">
      <c r="A150" s="46"/>
      <c r="B150" s="45">
        <v>138</v>
      </c>
      <c r="C150" s="63" t="str">
        <f>IF('Cadastro de Produtos'!C142="","",VLOOKUP(B150,'Cadastro de Produtos'!$B$5:$C$204,2,0))</f>
        <v/>
      </c>
      <c r="D150" s="64" t="str">
        <f>IFERROR(IF(C150="","",SUMIFS(Inventário!$N$10:$N$150,Inventário!$D$10:$D$150,Estoque!D$10,Inventário!$E$10:$E$150,Estoque!$C150)),"ERRO")</f>
        <v/>
      </c>
      <c r="E150" s="64" t="str">
        <f>IFERROR(IF(D150="","",SUMIFS(Inventário!$N$10:$N$150,Inventário!$D$10:$D$150,Estoque!E$10,Inventário!$E$10:$E$150,Estoque!$C150)),"ERRO")</f>
        <v/>
      </c>
      <c r="F150" s="64" t="str">
        <f>IFERROR(IF(E150="","",SUMIFS(Inventário!$N$10:$N$150,Inventário!$D$10:$D$150,Estoque!F$10,Inventário!$E$10:$E$150,Estoque!$C150)),"ERRO")</f>
        <v/>
      </c>
      <c r="G150" s="64" t="str">
        <f>IFERROR(IF(F150="","",SUMIFS(Inventário!$N$10:$N$150,Inventário!$D$10:$D$150,Estoque!G$10,Inventário!$E$10:$E$150,Estoque!$C150)),"ERRO")</f>
        <v/>
      </c>
      <c r="H150" s="64" t="str">
        <f>IFERROR(IF(G150="","",SUMIFS(Inventário!$N$10:$N$150,Inventário!$D$10:$D$150,Estoque!H$10,Inventário!$E$10:$E$150,Estoque!$C150)),"ERRO")</f>
        <v/>
      </c>
      <c r="I150" s="64" t="str">
        <f>IFERROR(IF(H150="","",SUMIFS(Inventário!$N$10:$N$150,Inventário!$D$10:$D$150,Estoque!I$10,Inventário!$E$10:$E$150,Estoque!$C150)),"ERRO")</f>
        <v/>
      </c>
      <c r="J150" s="64" t="str">
        <f>IFERROR(IF(I150="","",SUMIFS(Inventário!$N$10:$N$150,Inventário!$D$10:$D$150,Estoque!J$10,Inventário!$E$10:$E$150,Estoque!$C150)),"ERRO")</f>
        <v/>
      </c>
      <c r="K150" s="64" t="str">
        <f>IFERROR(IF(J150="","",SUMIFS(Inventário!$N$10:$N$150,Inventário!$D$10:$D$150,Estoque!K$10,Inventário!$E$10:$E$150,Estoque!$C150)),"ERRO")</f>
        <v/>
      </c>
      <c r="L150" s="64" t="str">
        <f>IFERROR(IF(K150="","",SUMIFS(Inventário!$N$10:$N$150,Inventário!$D$10:$D$150,Estoque!L$10,Inventário!$E$10:$E$150,Estoque!$C150)),"ERRO")</f>
        <v/>
      </c>
      <c r="M150" s="64" t="str">
        <f>IFERROR(IF(L150="","",SUMIFS(Inventário!$N$10:$N$150,Inventário!$D$10:$D$150,Estoque!M$10,Inventário!$E$10:$E$150,Estoque!$C150)),"ERRO")</f>
        <v/>
      </c>
      <c r="N150" s="64" t="str">
        <f>IFERROR(IF(M150="","",SUMIFS(Inventário!$N$10:$N$150,Inventário!$D$10:$D$150,Estoque!N$10,Inventário!$E$10:$E$150,Estoque!$C150)),"ERRO")</f>
        <v/>
      </c>
      <c r="O150" s="64" t="str">
        <f>IFERROR(IF(N150="","",SUMIFS(Inventário!$N$10:$N$150,Inventário!$D$10:$D$150,Estoque!O$10,Inventário!$E$10:$E$150,Estoque!$C150)),"ERRO")</f>
        <v/>
      </c>
      <c r="S150" s="61">
        <f>Inventário!$E147</f>
        <v>0</v>
      </c>
    </row>
    <row r="151" spans="1:19" ht="19.5" customHeight="1">
      <c r="A151" s="46"/>
      <c r="B151" s="45">
        <v>139</v>
      </c>
      <c r="C151" s="32" t="str">
        <f>IF('Cadastro de Produtos'!C143="","",VLOOKUP(B151,'Cadastro de Produtos'!$B$5:$C$204,2,0))</f>
        <v/>
      </c>
      <c r="D151" s="60" t="str">
        <f>IFERROR(IF(C151="","",SUMIFS(Inventário!$N$10:$N$150,Inventário!$D$10:$D$150,Estoque!D$10,Inventário!$E$10:$E$150,Estoque!$C151)),"ERRO")</f>
        <v/>
      </c>
      <c r="E151" s="60" t="str">
        <f>IFERROR(IF(D151="","",SUMIFS(Inventário!$N$10:$N$150,Inventário!$D$10:$D$150,Estoque!E$10,Inventário!$E$10:$E$150,Estoque!$C151)),"ERRO")</f>
        <v/>
      </c>
      <c r="F151" s="60" t="str">
        <f>IFERROR(IF(E151="","",SUMIFS(Inventário!$N$10:$N$150,Inventário!$D$10:$D$150,Estoque!F$10,Inventário!$E$10:$E$150,Estoque!$C151)),"ERRO")</f>
        <v/>
      </c>
      <c r="G151" s="60" t="str">
        <f>IFERROR(IF(F151="","",SUMIFS(Inventário!$N$10:$N$150,Inventário!$D$10:$D$150,Estoque!G$10,Inventário!$E$10:$E$150,Estoque!$C151)),"ERRO")</f>
        <v/>
      </c>
      <c r="H151" s="60" t="str">
        <f>IFERROR(IF(G151="","",SUMIFS(Inventário!$N$10:$N$150,Inventário!$D$10:$D$150,Estoque!H$10,Inventário!$E$10:$E$150,Estoque!$C151)),"ERRO")</f>
        <v/>
      </c>
      <c r="I151" s="60" t="str">
        <f>IFERROR(IF(H151="","",SUMIFS(Inventário!$N$10:$N$150,Inventário!$D$10:$D$150,Estoque!I$10,Inventário!$E$10:$E$150,Estoque!$C151)),"ERRO")</f>
        <v/>
      </c>
      <c r="J151" s="60" t="str">
        <f>IFERROR(IF(I151="","",SUMIFS(Inventário!$N$10:$N$150,Inventário!$D$10:$D$150,Estoque!J$10,Inventário!$E$10:$E$150,Estoque!$C151)),"ERRO")</f>
        <v/>
      </c>
      <c r="K151" s="60" t="str">
        <f>IFERROR(IF(J151="","",SUMIFS(Inventário!$N$10:$N$150,Inventário!$D$10:$D$150,Estoque!K$10,Inventário!$E$10:$E$150,Estoque!$C151)),"ERRO")</f>
        <v/>
      </c>
      <c r="L151" s="60" t="str">
        <f>IFERROR(IF(K151="","",SUMIFS(Inventário!$N$10:$N$150,Inventário!$D$10:$D$150,Estoque!L$10,Inventário!$E$10:$E$150,Estoque!$C151)),"ERRO")</f>
        <v/>
      </c>
      <c r="M151" s="60" t="str">
        <f>IFERROR(IF(L151="","",SUMIFS(Inventário!$N$10:$N$150,Inventário!$D$10:$D$150,Estoque!M$10,Inventário!$E$10:$E$150,Estoque!$C151)),"ERRO")</f>
        <v/>
      </c>
      <c r="N151" s="60" t="str">
        <f>IFERROR(IF(M151="","",SUMIFS(Inventário!$N$10:$N$150,Inventário!$D$10:$D$150,Estoque!N$10,Inventário!$E$10:$E$150,Estoque!$C151)),"ERRO")</f>
        <v/>
      </c>
      <c r="O151" s="60" t="str">
        <f>IFERROR(IF(N151="","",SUMIFS(Inventário!$N$10:$N$150,Inventário!$D$10:$D$150,Estoque!O$10,Inventário!$E$10:$E$150,Estoque!$C151)),"ERRO")</f>
        <v/>
      </c>
      <c r="S151" s="61">
        <f>Inventário!$E148</f>
        <v>0</v>
      </c>
    </row>
    <row r="152" spans="1:19" ht="19.5" customHeight="1">
      <c r="A152" s="46"/>
      <c r="B152" s="45">
        <v>140</v>
      </c>
      <c r="C152" s="63" t="str">
        <f>IF('Cadastro de Produtos'!C144="","",VLOOKUP(B152,'Cadastro de Produtos'!$B$5:$C$204,2,0))</f>
        <v/>
      </c>
      <c r="D152" s="64" t="str">
        <f>IFERROR(IF(C152="","",SUMIFS(Inventário!$N$10:$N$150,Inventário!$D$10:$D$150,Estoque!D$10,Inventário!$E$10:$E$150,Estoque!$C152)),"ERRO")</f>
        <v/>
      </c>
      <c r="E152" s="64" t="str">
        <f>IFERROR(IF(D152="","",SUMIFS(Inventário!$N$10:$N$150,Inventário!$D$10:$D$150,Estoque!E$10,Inventário!$E$10:$E$150,Estoque!$C152)),"ERRO")</f>
        <v/>
      </c>
      <c r="F152" s="64" t="str">
        <f>IFERROR(IF(E152="","",SUMIFS(Inventário!$N$10:$N$150,Inventário!$D$10:$D$150,Estoque!F$10,Inventário!$E$10:$E$150,Estoque!$C152)),"ERRO")</f>
        <v/>
      </c>
      <c r="G152" s="64" t="str">
        <f>IFERROR(IF(F152="","",SUMIFS(Inventário!$N$10:$N$150,Inventário!$D$10:$D$150,Estoque!G$10,Inventário!$E$10:$E$150,Estoque!$C152)),"ERRO")</f>
        <v/>
      </c>
      <c r="H152" s="64" t="str">
        <f>IFERROR(IF(G152="","",SUMIFS(Inventário!$N$10:$N$150,Inventário!$D$10:$D$150,Estoque!H$10,Inventário!$E$10:$E$150,Estoque!$C152)),"ERRO")</f>
        <v/>
      </c>
      <c r="I152" s="64" t="str">
        <f>IFERROR(IF(H152="","",SUMIFS(Inventário!$N$10:$N$150,Inventário!$D$10:$D$150,Estoque!I$10,Inventário!$E$10:$E$150,Estoque!$C152)),"ERRO")</f>
        <v/>
      </c>
      <c r="J152" s="64" t="str">
        <f>IFERROR(IF(I152="","",SUMIFS(Inventário!$N$10:$N$150,Inventário!$D$10:$D$150,Estoque!J$10,Inventário!$E$10:$E$150,Estoque!$C152)),"ERRO")</f>
        <v/>
      </c>
      <c r="K152" s="64" t="str">
        <f>IFERROR(IF(J152="","",SUMIFS(Inventário!$N$10:$N$150,Inventário!$D$10:$D$150,Estoque!K$10,Inventário!$E$10:$E$150,Estoque!$C152)),"ERRO")</f>
        <v/>
      </c>
      <c r="L152" s="64" t="str">
        <f>IFERROR(IF(K152="","",SUMIFS(Inventário!$N$10:$N$150,Inventário!$D$10:$D$150,Estoque!L$10,Inventário!$E$10:$E$150,Estoque!$C152)),"ERRO")</f>
        <v/>
      </c>
      <c r="M152" s="64" t="str">
        <f>IFERROR(IF(L152="","",SUMIFS(Inventário!$N$10:$N$150,Inventário!$D$10:$D$150,Estoque!M$10,Inventário!$E$10:$E$150,Estoque!$C152)),"ERRO")</f>
        <v/>
      </c>
      <c r="N152" s="64" t="str">
        <f>IFERROR(IF(M152="","",SUMIFS(Inventário!$N$10:$N$150,Inventário!$D$10:$D$150,Estoque!N$10,Inventário!$E$10:$E$150,Estoque!$C152)),"ERRO")</f>
        <v/>
      </c>
      <c r="O152" s="64" t="str">
        <f>IFERROR(IF(N152="","",SUMIFS(Inventário!$N$10:$N$150,Inventário!$D$10:$D$150,Estoque!O$10,Inventário!$E$10:$E$150,Estoque!$C152)),"ERRO")</f>
        <v/>
      </c>
      <c r="S152" s="61">
        <f>Inventário!$E149</f>
        <v>0</v>
      </c>
    </row>
    <row r="153" spans="1:19" ht="19.5" customHeight="1">
      <c r="A153" s="46"/>
      <c r="B153" s="45">
        <v>141</v>
      </c>
      <c r="C153" s="32" t="str">
        <f>IF('Cadastro de Produtos'!C145="","",VLOOKUP(B153,'Cadastro de Produtos'!$B$5:$C$204,2,0))</f>
        <v/>
      </c>
      <c r="D153" s="60" t="str">
        <f>IFERROR(IF(C153="","",SUMIFS(Inventário!$N$10:$N$150,Inventário!$D$10:$D$150,Estoque!D$10,Inventário!$E$10:$E$150,Estoque!$C153)),"ERRO")</f>
        <v/>
      </c>
      <c r="E153" s="60" t="str">
        <f>IFERROR(IF(D153="","",SUMIFS(Inventário!$N$10:$N$150,Inventário!$D$10:$D$150,Estoque!E$10,Inventário!$E$10:$E$150,Estoque!$C153)),"ERRO")</f>
        <v/>
      </c>
      <c r="F153" s="60" t="str">
        <f>IFERROR(IF(E153="","",SUMIFS(Inventário!$N$10:$N$150,Inventário!$D$10:$D$150,Estoque!F$10,Inventário!$E$10:$E$150,Estoque!$C153)),"ERRO")</f>
        <v/>
      </c>
      <c r="G153" s="60" t="str">
        <f>IFERROR(IF(F153="","",SUMIFS(Inventário!$N$10:$N$150,Inventário!$D$10:$D$150,Estoque!G$10,Inventário!$E$10:$E$150,Estoque!$C153)),"ERRO")</f>
        <v/>
      </c>
      <c r="H153" s="60" t="str">
        <f>IFERROR(IF(G153="","",SUMIFS(Inventário!$N$10:$N$150,Inventário!$D$10:$D$150,Estoque!H$10,Inventário!$E$10:$E$150,Estoque!$C153)),"ERRO")</f>
        <v/>
      </c>
      <c r="I153" s="60" t="str">
        <f>IFERROR(IF(H153="","",SUMIFS(Inventário!$N$10:$N$150,Inventário!$D$10:$D$150,Estoque!I$10,Inventário!$E$10:$E$150,Estoque!$C153)),"ERRO")</f>
        <v/>
      </c>
      <c r="J153" s="60" t="str">
        <f>IFERROR(IF(I153="","",SUMIFS(Inventário!$N$10:$N$150,Inventário!$D$10:$D$150,Estoque!J$10,Inventário!$E$10:$E$150,Estoque!$C153)),"ERRO")</f>
        <v/>
      </c>
      <c r="K153" s="60" t="str">
        <f>IFERROR(IF(J153="","",SUMIFS(Inventário!$N$10:$N$150,Inventário!$D$10:$D$150,Estoque!K$10,Inventário!$E$10:$E$150,Estoque!$C153)),"ERRO")</f>
        <v/>
      </c>
      <c r="L153" s="60" t="str">
        <f>IFERROR(IF(K153="","",SUMIFS(Inventário!$N$10:$N$150,Inventário!$D$10:$D$150,Estoque!L$10,Inventário!$E$10:$E$150,Estoque!$C153)),"ERRO")</f>
        <v/>
      </c>
      <c r="M153" s="60" t="str">
        <f>IFERROR(IF(L153="","",SUMIFS(Inventário!$N$10:$N$150,Inventário!$D$10:$D$150,Estoque!M$10,Inventário!$E$10:$E$150,Estoque!$C153)),"ERRO")</f>
        <v/>
      </c>
      <c r="N153" s="60" t="str">
        <f>IFERROR(IF(M153="","",SUMIFS(Inventário!$N$10:$N$150,Inventário!$D$10:$D$150,Estoque!N$10,Inventário!$E$10:$E$150,Estoque!$C153)),"ERRO")</f>
        <v/>
      </c>
      <c r="O153" s="60" t="str">
        <f>IFERROR(IF(N153="","",SUMIFS(Inventário!$N$10:$N$150,Inventário!$D$10:$D$150,Estoque!O$10,Inventário!$E$10:$E$150,Estoque!$C153)),"ERRO")</f>
        <v/>
      </c>
    </row>
    <row r="154" spans="1:19" ht="19.5" customHeight="1">
      <c r="A154" s="46"/>
      <c r="B154" s="45">
        <v>142</v>
      </c>
      <c r="C154" s="63" t="str">
        <f>IF('Cadastro de Produtos'!C146="","",VLOOKUP(B154,'Cadastro de Produtos'!$B$5:$C$204,2,0))</f>
        <v/>
      </c>
      <c r="D154" s="64" t="str">
        <f>IFERROR(IF(C154="","",SUMIFS(Inventário!$N$10:$N$150,Inventário!$D$10:$D$150,Estoque!D$10,Inventário!$E$10:$E$150,Estoque!$C154)),"ERRO")</f>
        <v/>
      </c>
      <c r="E154" s="64" t="str">
        <f>IFERROR(IF(D154="","",SUMIFS(Inventário!$N$10:$N$150,Inventário!$D$10:$D$150,Estoque!E$10,Inventário!$E$10:$E$150,Estoque!$C154)),"ERRO")</f>
        <v/>
      </c>
      <c r="F154" s="64" t="str">
        <f>IFERROR(IF(E154="","",SUMIFS(Inventário!$N$10:$N$150,Inventário!$D$10:$D$150,Estoque!F$10,Inventário!$E$10:$E$150,Estoque!$C154)),"ERRO")</f>
        <v/>
      </c>
      <c r="G154" s="64" t="str">
        <f>IFERROR(IF(F154="","",SUMIFS(Inventário!$N$10:$N$150,Inventário!$D$10:$D$150,Estoque!G$10,Inventário!$E$10:$E$150,Estoque!$C154)),"ERRO")</f>
        <v/>
      </c>
      <c r="H154" s="64" t="str">
        <f>IFERROR(IF(G154="","",SUMIFS(Inventário!$N$10:$N$150,Inventário!$D$10:$D$150,Estoque!H$10,Inventário!$E$10:$E$150,Estoque!$C154)),"ERRO")</f>
        <v/>
      </c>
      <c r="I154" s="64" t="str">
        <f>IFERROR(IF(H154="","",SUMIFS(Inventário!$N$10:$N$150,Inventário!$D$10:$D$150,Estoque!I$10,Inventário!$E$10:$E$150,Estoque!$C154)),"ERRO")</f>
        <v/>
      </c>
      <c r="J154" s="64" t="str">
        <f>IFERROR(IF(I154="","",SUMIFS(Inventário!$N$10:$N$150,Inventário!$D$10:$D$150,Estoque!J$10,Inventário!$E$10:$E$150,Estoque!$C154)),"ERRO")</f>
        <v/>
      </c>
      <c r="K154" s="64" t="str">
        <f>IFERROR(IF(J154="","",SUMIFS(Inventário!$N$10:$N$150,Inventário!$D$10:$D$150,Estoque!K$10,Inventário!$E$10:$E$150,Estoque!$C154)),"ERRO")</f>
        <v/>
      </c>
      <c r="L154" s="64" t="str">
        <f>IFERROR(IF(K154="","",SUMIFS(Inventário!$N$10:$N$150,Inventário!$D$10:$D$150,Estoque!L$10,Inventário!$E$10:$E$150,Estoque!$C154)),"ERRO")</f>
        <v/>
      </c>
      <c r="M154" s="64" t="str">
        <f>IFERROR(IF(L154="","",SUMIFS(Inventário!$N$10:$N$150,Inventário!$D$10:$D$150,Estoque!M$10,Inventário!$E$10:$E$150,Estoque!$C154)),"ERRO")</f>
        <v/>
      </c>
      <c r="N154" s="64" t="str">
        <f>IFERROR(IF(M154="","",SUMIFS(Inventário!$N$10:$N$150,Inventário!$D$10:$D$150,Estoque!N$10,Inventário!$E$10:$E$150,Estoque!$C154)),"ERRO")</f>
        <v/>
      </c>
      <c r="O154" s="64" t="str">
        <f>IFERROR(IF(N154="","",SUMIFS(Inventário!$N$10:$N$150,Inventário!$D$10:$D$150,Estoque!O$10,Inventário!$E$10:$E$150,Estoque!$C154)),"ERRO")</f>
        <v/>
      </c>
    </row>
    <row r="155" spans="1:19" ht="19.5" customHeight="1">
      <c r="A155" s="46"/>
      <c r="B155" s="45">
        <v>143</v>
      </c>
      <c r="C155" s="32" t="str">
        <f>IF('Cadastro de Produtos'!C147="","",VLOOKUP(B155,'Cadastro de Produtos'!$B$5:$C$204,2,0))</f>
        <v/>
      </c>
      <c r="D155" s="60" t="str">
        <f>IFERROR(IF(C155="","",SUMIFS(Inventário!$N$10:$N$150,Inventário!$D$10:$D$150,Estoque!D$10,Inventário!$E$10:$E$150,Estoque!$C155)),"ERRO")</f>
        <v/>
      </c>
      <c r="E155" s="60" t="str">
        <f>IFERROR(IF(D155="","",SUMIFS(Inventário!$N$10:$N$150,Inventário!$D$10:$D$150,Estoque!E$10,Inventário!$E$10:$E$150,Estoque!$C155)),"ERRO")</f>
        <v/>
      </c>
      <c r="F155" s="60" t="str">
        <f>IFERROR(IF(E155="","",SUMIFS(Inventário!$N$10:$N$150,Inventário!$D$10:$D$150,Estoque!F$10,Inventário!$E$10:$E$150,Estoque!$C155)),"ERRO")</f>
        <v/>
      </c>
      <c r="G155" s="60" t="str">
        <f>IFERROR(IF(F155="","",SUMIFS(Inventário!$N$10:$N$150,Inventário!$D$10:$D$150,Estoque!G$10,Inventário!$E$10:$E$150,Estoque!$C155)),"ERRO")</f>
        <v/>
      </c>
      <c r="H155" s="60" t="str">
        <f>IFERROR(IF(G155="","",SUMIFS(Inventário!$N$10:$N$150,Inventário!$D$10:$D$150,Estoque!H$10,Inventário!$E$10:$E$150,Estoque!$C155)),"ERRO")</f>
        <v/>
      </c>
      <c r="I155" s="60" t="str">
        <f>IFERROR(IF(H155="","",SUMIFS(Inventário!$N$10:$N$150,Inventário!$D$10:$D$150,Estoque!I$10,Inventário!$E$10:$E$150,Estoque!$C155)),"ERRO")</f>
        <v/>
      </c>
      <c r="J155" s="60" t="str">
        <f>IFERROR(IF(I155="","",SUMIFS(Inventário!$N$10:$N$150,Inventário!$D$10:$D$150,Estoque!J$10,Inventário!$E$10:$E$150,Estoque!$C155)),"ERRO")</f>
        <v/>
      </c>
      <c r="K155" s="60" t="str">
        <f>IFERROR(IF(J155="","",SUMIFS(Inventário!$N$10:$N$150,Inventário!$D$10:$D$150,Estoque!K$10,Inventário!$E$10:$E$150,Estoque!$C155)),"ERRO")</f>
        <v/>
      </c>
      <c r="L155" s="60" t="str">
        <f>IFERROR(IF(K155="","",SUMIFS(Inventário!$N$10:$N$150,Inventário!$D$10:$D$150,Estoque!L$10,Inventário!$E$10:$E$150,Estoque!$C155)),"ERRO")</f>
        <v/>
      </c>
      <c r="M155" s="60" t="str">
        <f>IFERROR(IF(L155="","",SUMIFS(Inventário!$N$10:$N$150,Inventário!$D$10:$D$150,Estoque!M$10,Inventário!$E$10:$E$150,Estoque!$C155)),"ERRO")</f>
        <v/>
      </c>
      <c r="N155" s="60" t="str">
        <f>IFERROR(IF(M155="","",SUMIFS(Inventário!$N$10:$N$150,Inventário!$D$10:$D$150,Estoque!N$10,Inventário!$E$10:$E$150,Estoque!$C155)),"ERRO")</f>
        <v/>
      </c>
      <c r="O155" s="60" t="str">
        <f>IFERROR(IF(N155="","",SUMIFS(Inventário!$N$10:$N$150,Inventário!$D$10:$D$150,Estoque!O$10,Inventário!$E$10:$E$150,Estoque!$C155)),"ERRO")</f>
        <v/>
      </c>
    </row>
    <row r="156" spans="1:19" ht="19.5" customHeight="1">
      <c r="A156" s="46"/>
      <c r="B156" s="45">
        <v>144</v>
      </c>
      <c r="C156" s="63" t="str">
        <f>IF('Cadastro de Produtos'!C148="","",VLOOKUP(B156,'Cadastro de Produtos'!$B$5:$C$204,2,0))</f>
        <v/>
      </c>
      <c r="D156" s="64" t="str">
        <f>IFERROR(IF(C156="","",SUMIFS(Inventário!$N$10:$N$150,Inventário!$D$10:$D$150,Estoque!D$10,Inventário!$E$10:$E$150,Estoque!$C156)),"ERRO")</f>
        <v/>
      </c>
      <c r="E156" s="64" t="str">
        <f>IFERROR(IF(D156="","",SUMIFS(Inventário!$N$10:$N$150,Inventário!$D$10:$D$150,Estoque!E$10,Inventário!$E$10:$E$150,Estoque!$C156)),"ERRO")</f>
        <v/>
      </c>
      <c r="F156" s="64" t="str">
        <f>IFERROR(IF(E156="","",SUMIFS(Inventário!$N$10:$N$150,Inventário!$D$10:$D$150,Estoque!F$10,Inventário!$E$10:$E$150,Estoque!$C156)),"ERRO")</f>
        <v/>
      </c>
      <c r="G156" s="64" t="str">
        <f>IFERROR(IF(F156="","",SUMIFS(Inventário!$N$10:$N$150,Inventário!$D$10:$D$150,Estoque!G$10,Inventário!$E$10:$E$150,Estoque!$C156)),"ERRO")</f>
        <v/>
      </c>
      <c r="H156" s="64" t="str">
        <f>IFERROR(IF(G156="","",SUMIFS(Inventário!$N$10:$N$150,Inventário!$D$10:$D$150,Estoque!H$10,Inventário!$E$10:$E$150,Estoque!$C156)),"ERRO")</f>
        <v/>
      </c>
      <c r="I156" s="64" t="str">
        <f>IFERROR(IF(H156="","",SUMIFS(Inventário!$N$10:$N$150,Inventário!$D$10:$D$150,Estoque!I$10,Inventário!$E$10:$E$150,Estoque!$C156)),"ERRO")</f>
        <v/>
      </c>
      <c r="J156" s="64" t="str">
        <f>IFERROR(IF(I156="","",SUMIFS(Inventário!$N$10:$N$150,Inventário!$D$10:$D$150,Estoque!J$10,Inventário!$E$10:$E$150,Estoque!$C156)),"ERRO")</f>
        <v/>
      </c>
      <c r="K156" s="64" t="str">
        <f>IFERROR(IF(J156="","",SUMIFS(Inventário!$N$10:$N$150,Inventário!$D$10:$D$150,Estoque!K$10,Inventário!$E$10:$E$150,Estoque!$C156)),"ERRO")</f>
        <v/>
      </c>
      <c r="L156" s="64" t="str">
        <f>IFERROR(IF(K156="","",SUMIFS(Inventário!$N$10:$N$150,Inventário!$D$10:$D$150,Estoque!L$10,Inventário!$E$10:$E$150,Estoque!$C156)),"ERRO")</f>
        <v/>
      </c>
      <c r="M156" s="64" t="str">
        <f>IFERROR(IF(L156="","",SUMIFS(Inventário!$N$10:$N$150,Inventário!$D$10:$D$150,Estoque!M$10,Inventário!$E$10:$E$150,Estoque!$C156)),"ERRO")</f>
        <v/>
      </c>
      <c r="N156" s="64" t="str">
        <f>IFERROR(IF(M156="","",SUMIFS(Inventário!$N$10:$N$150,Inventário!$D$10:$D$150,Estoque!N$10,Inventário!$E$10:$E$150,Estoque!$C156)),"ERRO")</f>
        <v/>
      </c>
      <c r="O156" s="64" t="str">
        <f>IFERROR(IF(N156="","",SUMIFS(Inventário!$N$10:$N$150,Inventário!$D$10:$D$150,Estoque!O$10,Inventário!$E$10:$E$150,Estoque!$C156)),"ERRO")</f>
        <v/>
      </c>
    </row>
    <row r="157" spans="1:19" ht="19.5" customHeight="1">
      <c r="A157" s="46"/>
      <c r="B157" s="45">
        <v>145</v>
      </c>
      <c r="C157" s="32" t="str">
        <f>IF('Cadastro de Produtos'!C149="","",VLOOKUP(B157,'Cadastro de Produtos'!$B$5:$C$204,2,0))</f>
        <v/>
      </c>
      <c r="D157" s="60" t="str">
        <f>IFERROR(IF(C157="","",SUMIFS(Inventário!$N$10:$N$150,Inventário!$D$10:$D$150,Estoque!D$10,Inventário!$E$10:$E$150,Estoque!$C157)),"ERRO")</f>
        <v/>
      </c>
      <c r="E157" s="60" t="str">
        <f>IFERROR(IF(D157="","",SUMIFS(Inventário!$N$10:$N$150,Inventário!$D$10:$D$150,Estoque!E$10,Inventário!$E$10:$E$150,Estoque!$C157)),"ERRO")</f>
        <v/>
      </c>
      <c r="F157" s="60" t="str">
        <f>IFERROR(IF(E157="","",SUMIFS(Inventário!$N$10:$N$150,Inventário!$D$10:$D$150,Estoque!F$10,Inventário!$E$10:$E$150,Estoque!$C157)),"ERRO")</f>
        <v/>
      </c>
      <c r="G157" s="60" t="str">
        <f>IFERROR(IF(F157="","",SUMIFS(Inventário!$N$10:$N$150,Inventário!$D$10:$D$150,Estoque!G$10,Inventário!$E$10:$E$150,Estoque!$C157)),"ERRO")</f>
        <v/>
      </c>
      <c r="H157" s="60" t="str">
        <f>IFERROR(IF(G157="","",SUMIFS(Inventário!$N$10:$N$150,Inventário!$D$10:$D$150,Estoque!H$10,Inventário!$E$10:$E$150,Estoque!$C157)),"ERRO")</f>
        <v/>
      </c>
      <c r="I157" s="60" t="str">
        <f>IFERROR(IF(H157="","",SUMIFS(Inventário!$N$10:$N$150,Inventário!$D$10:$D$150,Estoque!I$10,Inventário!$E$10:$E$150,Estoque!$C157)),"ERRO")</f>
        <v/>
      </c>
      <c r="J157" s="60" t="str">
        <f>IFERROR(IF(I157="","",SUMIFS(Inventário!$N$10:$N$150,Inventário!$D$10:$D$150,Estoque!J$10,Inventário!$E$10:$E$150,Estoque!$C157)),"ERRO")</f>
        <v/>
      </c>
      <c r="K157" s="60" t="str">
        <f>IFERROR(IF(J157="","",SUMIFS(Inventário!$N$10:$N$150,Inventário!$D$10:$D$150,Estoque!K$10,Inventário!$E$10:$E$150,Estoque!$C157)),"ERRO")</f>
        <v/>
      </c>
      <c r="L157" s="60" t="str">
        <f>IFERROR(IF(K157="","",SUMIFS(Inventário!$N$10:$N$150,Inventário!$D$10:$D$150,Estoque!L$10,Inventário!$E$10:$E$150,Estoque!$C157)),"ERRO")</f>
        <v/>
      </c>
      <c r="M157" s="60" t="str">
        <f>IFERROR(IF(L157="","",SUMIFS(Inventário!$N$10:$N$150,Inventário!$D$10:$D$150,Estoque!M$10,Inventário!$E$10:$E$150,Estoque!$C157)),"ERRO")</f>
        <v/>
      </c>
      <c r="N157" s="60" t="str">
        <f>IFERROR(IF(M157="","",SUMIFS(Inventário!$N$10:$N$150,Inventário!$D$10:$D$150,Estoque!N$10,Inventário!$E$10:$E$150,Estoque!$C157)),"ERRO")</f>
        <v/>
      </c>
      <c r="O157" s="60" t="str">
        <f>IFERROR(IF(N157="","",SUMIFS(Inventário!$N$10:$N$150,Inventário!$D$10:$D$150,Estoque!O$10,Inventário!$E$10:$E$150,Estoque!$C157)),"ERRO")</f>
        <v/>
      </c>
    </row>
    <row r="158" spans="1:19" ht="19.5" customHeight="1">
      <c r="A158" s="46"/>
      <c r="B158" s="45">
        <v>146</v>
      </c>
      <c r="C158" s="63" t="str">
        <f>IF('Cadastro de Produtos'!C150="","",VLOOKUP(B158,'Cadastro de Produtos'!$B$5:$C$204,2,0))</f>
        <v/>
      </c>
      <c r="D158" s="64" t="str">
        <f>IFERROR(IF(C158="","",SUMIFS(Inventário!$N$10:$N$150,Inventário!$D$10:$D$150,Estoque!D$10,Inventário!$E$10:$E$150,Estoque!$C158)),"ERRO")</f>
        <v/>
      </c>
      <c r="E158" s="64" t="str">
        <f>IFERROR(IF(D158="","",SUMIFS(Inventário!$N$10:$N$150,Inventário!$D$10:$D$150,Estoque!E$10,Inventário!$E$10:$E$150,Estoque!$C158)),"ERRO")</f>
        <v/>
      </c>
      <c r="F158" s="64" t="str">
        <f>IFERROR(IF(E158="","",SUMIFS(Inventário!$N$10:$N$150,Inventário!$D$10:$D$150,Estoque!F$10,Inventário!$E$10:$E$150,Estoque!$C158)),"ERRO")</f>
        <v/>
      </c>
      <c r="G158" s="64" t="str">
        <f>IFERROR(IF(F158="","",SUMIFS(Inventário!$N$10:$N$150,Inventário!$D$10:$D$150,Estoque!G$10,Inventário!$E$10:$E$150,Estoque!$C158)),"ERRO")</f>
        <v/>
      </c>
      <c r="H158" s="64" t="str">
        <f>IFERROR(IF(G158="","",SUMIFS(Inventário!$N$10:$N$150,Inventário!$D$10:$D$150,Estoque!H$10,Inventário!$E$10:$E$150,Estoque!$C158)),"ERRO")</f>
        <v/>
      </c>
      <c r="I158" s="64" t="str">
        <f>IFERROR(IF(H158="","",SUMIFS(Inventário!$N$10:$N$150,Inventário!$D$10:$D$150,Estoque!I$10,Inventário!$E$10:$E$150,Estoque!$C158)),"ERRO")</f>
        <v/>
      </c>
      <c r="J158" s="64" t="str">
        <f>IFERROR(IF(I158="","",SUMIFS(Inventário!$N$10:$N$150,Inventário!$D$10:$D$150,Estoque!J$10,Inventário!$E$10:$E$150,Estoque!$C158)),"ERRO")</f>
        <v/>
      </c>
      <c r="K158" s="64" t="str">
        <f>IFERROR(IF(J158="","",SUMIFS(Inventário!$N$10:$N$150,Inventário!$D$10:$D$150,Estoque!K$10,Inventário!$E$10:$E$150,Estoque!$C158)),"ERRO")</f>
        <v/>
      </c>
      <c r="L158" s="64" t="str">
        <f>IFERROR(IF(K158="","",SUMIFS(Inventário!$N$10:$N$150,Inventário!$D$10:$D$150,Estoque!L$10,Inventário!$E$10:$E$150,Estoque!$C158)),"ERRO")</f>
        <v/>
      </c>
      <c r="M158" s="64" t="str">
        <f>IFERROR(IF(L158="","",SUMIFS(Inventário!$N$10:$N$150,Inventário!$D$10:$D$150,Estoque!M$10,Inventário!$E$10:$E$150,Estoque!$C158)),"ERRO")</f>
        <v/>
      </c>
      <c r="N158" s="64" t="str">
        <f>IFERROR(IF(M158="","",SUMIFS(Inventário!$N$10:$N$150,Inventário!$D$10:$D$150,Estoque!N$10,Inventário!$E$10:$E$150,Estoque!$C158)),"ERRO")</f>
        <v/>
      </c>
      <c r="O158" s="64" t="str">
        <f>IFERROR(IF(N158="","",SUMIFS(Inventário!$N$10:$N$150,Inventário!$D$10:$D$150,Estoque!O$10,Inventário!$E$10:$E$150,Estoque!$C158)),"ERRO")</f>
        <v/>
      </c>
    </row>
    <row r="159" spans="1:19" ht="19.5" customHeight="1">
      <c r="A159" s="46"/>
      <c r="B159" s="45">
        <v>147</v>
      </c>
      <c r="C159" s="32" t="str">
        <f>IF('Cadastro de Produtos'!C151="","",VLOOKUP(B159,'Cadastro de Produtos'!$B$5:$C$204,2,0))</f>
        <v/>
      </c>
      <c r="D159" s="60" t="str">
        <f>IFERROR(IF(C159="","",SUMIFS(Inventário!$N$10:$N$150,Inventário!$D$10:$D$150,Estoque!D$10,Inventário!$E$10:$E$150,Estoque!$C159)),"ERRO")</f>
        <v/>
      </c>
      <c r="E159" s="60" t="str">
        <f>IFERROR(IF(D159="","",SUMIFS(Inventário!$N$10:$N$150,Inventário!$D$10:$D$150,Estoque!E$10,Inventário!$E$10:$E$150,Estoque!$C159)),"ERRO")</f>
        <v/>
      </c>
      <c r="F159" s="60" t="str">
        <f>IFERROR(IF(E159="","",SUMIFS(Inventário!$N$10:$N$150,Inventário!$D$10:$D$150,Estoque!F$10,Inventário!$E$10:$E$150,Estoque!$C159)),"ERRO")</f>
        <v/>
      </c>
      <c r="G159" s="60" t="str">
        <f>IFERROR(IF(F159="","",SUMIFS(Inventário!$N$10:$N$150,Inventário!$D$10:$D$150,Estoque!G$10,Inventário!$E$10:$E$150,Estoque!$C159)),"ERRO")</f>
        <v/>
      </c>
      <c r="H159" s="60" t="str">
        <f>IFERROR(IF(G159="","",SUMIFS(Inventário!$N$10:$N$150,Inventário!$D$10:$D$150,Estoque!H$10,Inventário!$E$10:$E$150,Estoque!$C159)),"ERRO")</f>
        <v/>
      </c>
      <c r="I159" s="60" t="str">
        <f>IFERROR(IF(H159="","",SUMIFS(Inventário!$N$10:$N$150,Inventário!$D$10:$D$150,Estoque!I$10,Inventário!$E$10:$E$150,Estoque!$C159)),"ERRO")</f>
        <v/>
      </c>
      <c r="J159" s="60" t="str">
        <f>IFERROR(IF(I159="","",SUMIFS(Inventário!$N$10:$N$150,Inventário!$D$10:$D$150,Estoque!J$10,Inventário!$E$10:$E$150,Estoque!$C159)),"ERRO")</f>
        <v/>
      </c>
      <c r="K159" s="60" t="str">
        <f>IFERROR(IF(J159="","",SUMIFS(Inventário!$N$10:$N$150,Inventário!$D$10:$D$150,Estoque!K$10,Inventário!$E$10:$E$150,Estoque!$C159)),"ERRO")</f>
        <v/>
      </c>
      <c r="L159" s="60" t="str">
        <f>IFERROR(IF(K159="","",SUMIFS(Inventário!$N$10:$N$150,Inventário!$D$10:$D$150,Estoque!L$10,Inventário!$E$10:$E$150,Estoque!$C159)),"ERRO")</f>
        <v/>
      </c>
      <c r="M159" s="60" t="str">
        <f>IFERROR(IF(L159="","",SUMIFS(Inventário!$N$10:$N$150,Inventário!$D$10:$D$150,Estoque!M$10,Inventário!$E$10:$E$150,Estoque!$C159)),"ERRO")</f>
        <v/>
      </c>
      <c r="N159" s="60" t="str">
        <f>IFERROR(IF(M159="","",SUMIFS(Inventário!$N$10:$N$150,Inventário!$D$10:$D$150,Estoque!N$10,Inventário!$E$10:$E$150,Estoque!$C159)),"ERRO")</f>
        <v/>
      </c>
      <c r="O159" s="60" t="str">
        <f>IFERROR(IF(N159="","",SUMIFS(Inventário!$N$10:$N$150,Inventário!$D$10:$D$150,Estoque!O$10,Inventário!$E$10:$E$150,Estoque!$C159)),"ERRO")</f>
        <v/>
      </c>
    </row>
    <row r="160" spans="1:19" ht="19.5" customHeight="1">
      <c r="A160" s="46"/>
      <c r="B160" s="45">
        <v>148</v>
      </c>
      <c r="C160" s="63" t="str">
        <f>IF('Cadastro de Produtos'!C152="","",VLOOKUP(B160,'Cadastro de Produtos'!$B$5:$C$204,2,0))</f>
        <v/>
      </c>
      <c r="D160" s="64" t="str">
        <f>IFERROR(IF(C160="","",SUMIFS(Inventário!$N$10:$N$150,Inventário!$D$10:$D$150,Estoque!D$10,Inventário!$E$10:$E$150,Estoque!$C160)),"ERRO")</f>
        <v/>
      </c>
      <c r="E160" s="64" t="str">
        <f>IFERROR(IF(D160="","",SUMIFS(Inventário!$N$10:$N$150,Inventário!$D$10:$D$150,Estoque!E$10,Inventário!$E$10:$E$150,Estoque!$C160)),"ERRO")</f>
        <v/>
      </c>
      <c r="F160" s="64" t="str">
        <f>IFERROR(IF(E160="","",SUMIFS(Inventário!$N$10:$N$150,Inventário!$D$10:$D$150,Estoque!F$10,Inventário!$E$10:$E$150,Estoque!$C160)),"ERRO")</f>
        <v/>
      </c>
      <c r="G160" s="64" t="str">
        <f>IFERROR(IF(F160="","",SUMIFS(Inventário!$N$10:$N$150,Inventário!$D$10:$D$150,Estoque!G$10,Inventário!$E$10:$E$150,Estoque!$C160)),"ERRO")</f>
        <v/>
      </c>
      <c r="H160" s="64" t="str">
        <f>IFERROR(IF(G160="","",SUMIFS(Inventário!$N$10:$N$150,Inventário!$D$10:$D$150,Estoque!H$10,Inventário!$E$10:$E$150,Estoque!$C160)),"ERRO")</f>
        <v/>
      </c>
      <c r="I160" s="64" t="str">
        <f>IFERROR(IF(H160="","",SUMIFS(Inventário!$N$10:$N$150,Inventário!$D$10:$D$150,Estoque!I$10,Inventário!$E$10:$E$150,Estoque!$C160)),"ERRO")</f>
        <v/>
      </c>
      <c r="J160" s="64" t="str">
        <f>IFERROR(IF(I160="","",SUMIFS(Inventário!$N$10:$N$150,Inventário!$D$10:$D$150,Estoque!J$10,Inventário!$E$10:$E$150,Estoque!$C160)),"ERRO")</f>
        <v/>
      </c>
      <c r="K160" s="64" t="str">
        <f>IFERROR(IF(J160="","",SUMIFS(Inventário!$N$10:$N$150,Inventário!$D$10:$D$150,Estoque!K$10,Inventário!$E$10:$E$150,Estoque!$C160)),"ERRO")</f>
        <v/>
      </c>
      <c r="L160" s="64" t="str">
        <f>IFERROR(IF(K160="","",SUMIFS(Inventário!$N$10:$N$150,Inventário!$D$10:$D$150,Estoque!L$10,Inventário!$E$10:$E$150,Estoque!$C160)),"ERRO")</f>
        <v/>
      </c>
      <c r="M160" s="64" t="str">
        <f>IFERROR(IF(L160="","",SUMIFS(Inventário!$N$10:$N$150,Inventário!$D$10:$D$150,Estoque!M$10,Inventário!$E$10:$E$150,Estoque!$C160)),"ERRO")</f>
        <v/>
      </c>
      <c r="N160" s="64" t="str">
        <f>IFERROR(IF(M160="","",SUMIFS(Inventário!$N$10:$N$150,Inventário!$D$10:$D$150,Estoque!N$10,Inventário!$E$10:$E$150,Estoque!$C160)),"ERRO")</f>
        <v/>
      </c>
      <c r="O160" s="64" t="str">
        <f>IFERROR(IF(N160="","",SUMIFS(Inventário!$N$10:$N$150,Inventário!$D$10:$D$150,Estoque!O$10,Inventário!$E$10:$E$150,Estoque!$C160)),"ERRO")</f>
        <v/>
      </c>
    </row>
    <row r="161" spans="1:15" ht="19.5" customHeight="1">
      <c r="A161" s="46"/>
      <c r="B161" s="45">
        <v>149</v>
      </c>
      <c r="C161" s="32" t="str">
        <f>IF('Cadastro de Produtos'!C153="","",VLOOKUP(B161,'Cadastro de Produtos'!$B$5:$C$204,2,0))</f>
        <v/>
      </c>
      <c r="D161" s="60" t="str">
        <f>IFERROR(IF(C161="","",SUMIFS(Inventário!$N$10:$N$150,Inventário!$D$10:$D$150,Estoque!D$10,Inventário!$E$10:$E$150,Estoque!$C161)),"ERRO")</f>
        <v/>
      </c>
      <c r="E161" s="60" t="str">
        <f>IFERROR(IF(D161="","",SUMIFS(Inventário!$N$10:$N$150,Inventário!$D$10:$D$150,Estoque!E$10,Inventário!$E$10:$E$150,Estoque!$C161)),"ERRO")</f>
        <v/>
      </c>
      <c r="F161" s="60" t="str">
        <f>IFERROR(IF(E161="","",SUMIFS(Inventário!$N$10:$N$150,Inventário!$D$10:$D$150,Estoque!F$10,Inventário!$E$10:$E$150,Estoque!$C161)),"ERRO")</f>
        <v/>
      </c>
      <c r="G161" s="60" t="str">
        <f>IFERROR(IF(F161="","",SUMIFS(Inventário!$N$10:$N$150,Inventário!$D$10:$D$150,Estoque!G$10,Inventário!$E$10:$E$150,Estoque!$C161)),"ERRO")</f>
        <v/>
      </c>
      <c r="H161" s="60" t="str">
        <f>IFERROR(IF(G161="","",SUMIFS(Inventário!$N$10:$N$150,Inventário!$D$10:$D$150,Estoque!H$10,Inventário!$E$10:$E$150,Estoque!$C161)),"ERRO")</f>
        <v/>
      </c>
      <c r="I161" s="60" t="str">
        <f>IFERROR(IF(H161="","",SUMIFS(Inventário!$N$10:$N$150,Inventário!$D$10:$D$150,Estoque!I$10,Inventário!$E$10:$E$150,Estoque!$C161)),"ERRO")</f>
        <v/>
      </c>
      <c r="J161" s="60" t="str">
        <f>IFERROR(IF(I161="","",SUMIFS(Inventário!$N$10:$N$150,Inventário!$D$10:$D$150,Estoque!J$10,Inventário!$E$10:$E$150,Estoque!$C161)),"ERRO")</f>
        <v/>
      </c>
      <c r="K161" s="60" t="str">
        <f>IFERROR(IF(J161="","",SUMIFS(Inventário!$N$10:$N$150,Inventário!$D$10:$D$150,Estoque!K$10,Inventário!$E$10:$E$150,Estoque!$C161)),"ERRO")</f>
        <v/>
      </c>
      <c r="L161" s="60" t="str">
        <f>IFERROR(IF(K161="","",SUMIFS(Inventário!$N$10:$N$150,Inventário!$D$10:$D$150,Estoque!L$10,Inventário!$E$10:$E$150,Estoque!$C161)),"ERRO")</f>
        <v/>
      </c>
      <c r="M161" s="60" t="str">
        <f>IFERROR(IF(L161="","",SUMIFS(Inventário!$N$10:$N$150,Inventário!$D$10:$D$150,Estoque!M$10,Inventário!$E$10:$E$150,Estoque!$C161)),"ERRO")</f>
        <v/>
      </c>
      <c r="N161" s="60" t="str">
        <f>IFERROR(IF(M161="","",SUMIFS(Inventário!$N$10:$N$150,Inventário!$D$10:$D$150,Estoque!N$10,Inventário!$E$10:$E$150,Estoque!$C161)),"ERRO")</f>
        <v/>
      </c>
      <c r="O161" s="60" t="str">
        <f>IFERROR(IF(N161="","",SUMIFS(Inventário!$N$10:$N$150,Inventário!$D$10:$D$150,Estoque!O$10,Inventário!$E$10:$E$150,Estoque!$C161)),"ERRO")</f>
        <v/>
      </c>
    </row>
    <row r="162" spans="1:15" ht="19.5" customHeight="1">
      <c r="A162" s="46"/>
      <c r="B162" s="45">
        <v>150</v>
      </c>
      <c r="C162" s="63" t="str">
        <f>IF('Cadastro de Produtos'!C154="","",VLOOKUP(B162,'Cadastro de Produtos'!$B$5:$C$204,2,0))</f>
        <v/>
      </c>
      <c r="D162" s="64" t="str">
        <f>IFERROR(IF(C162="","",SUMIFS(Inventário!$N$10:$N$150,Inventário!$D$10:$D$150,Estoque!D$10,Inventário!$E$10:$E$150,Estoque!$C162)),"ERRO")</f>
        <v/>
      </c>
      <c r="E162" s="64" t="str">
        <f>IFERROR(IF(D162="","",SUMIFS(Inventário!$N$10:$N$150,Inventário!$D$10:$D$150,Estoque!E$10,Inventário!$E$10:$E$150,Estoque!$C162)),"ERRO")</f>
        <v/>
      </c>
      <c r="F162" s="64" t="str">
        <f>IFERROR(IF(E162="","",SUMIFS(Inventário!$N$10:$N$150,Inventário!$D$10:$D$150,Estoque!F$10,Inventário!$E$10:$E$150,Estoque!$C162)),"ERRO")</f>
        <v/>
      </c>
      <c r="G162" s="64" t="str">
        <f>IFERROR(IF(F162="","",SUMIFS(Inventário!$N$10:$N$150,Inventário!$D$10:$D$150,Estoque!G$10,Inventário!$E$10:$E$150,Estoque!$C162)),"ERRO")</f>
        <v/>
      </c>
      <c r="H162" s="64" t="str">
        <f>IFERROR(IF(G162="","",SUMIFS(Inventário!$N$10:$N$150,Inventário!$D$10:$D$150,Estoque!H$10,Inventário!$E$10:$E$150,Estoque!$C162)),"ERRO")</f>
        <v/>
      </c>
      <c r="I162" s="64" t="str">
        <f>IFERROR(IF(H162="","",SUMIFS(Inventário!$N$10:$N$150,Inventário!$D$10:$D$150,Estoque!I$10,Inventário!$E$10:$E$150,Estoque!$C162)),"ERRO")</f>
        <v/>
      </c>
      <c r="J162" s="64" t="str">
        <f>IFERROR(IF(I162="","",SUMIFS(Inventário!$N$10:$N$150,Inventário!$D$10:$D$150,Estoque!J$10,Inventário!$E$10:$E$150,Estoque!$C162)),"ERRO")</f>
        <v/>
      </c>
      <c r="K162" s="64" t="str">
        <f>IFERROR(IF(J162="","",SUMIFS(Inventário!$N$10:$N$150,Inventário!$D$10:$D$150,Estoque!K$10,Inventário!$E$10:$E$150,Estoque!$C162)),"ERRO")</f>
        <v/>
      </c>
      <c r="L162" s="64" t="str">
        <f>IFERROR(IF(K162="","",SUMIFS(Inventário!$N$10:$N$150,Inventário!$D$10:$D$150,Estoque!L$10,Inventário!$E$10:$E$150,Estoque!$C162)),"ERRO")</f>
        <v/>
      </c>
      <c r="M162" s="64" t="str">
        <f>IFERROR(IF(L162="","",SUMIFS(Inventário!$N$10:$N$150,Inventário!$D$10:$D$150,Estoque!M$10,Inventário!$E$10:$E$150,Estoque!$C162)),"ERRO")</f>
        <v/>
      </c>
      <c r="N162" s="64" t="str">
        <f>IFERROR(IF(M162="","",SUMIFS(Inventário!$N$10:$N$150,Inventário!$D$10:$D$150,Estoque!N$10,Inventário!$E$10:$E$150,Estoque!$C162)),"ERRO")</f>
        <v/>
      </c>
      <c r="O162" s="64" t="str">
        <f>IFERROR(IF(N162="","",SUMIFS(Inventário!$N$10:$N$150,Inventário!$D$10:$D$150,Estoque!O$10,Inventário!$E$10:$E$150,Estoque!$C162)),"ERRO")</f>
        <v/>
      </c>
    </row>
    <row r="163" spans="1:15" ht="19.5" customHeight="1">
      <c r="A163" s="46"/>
      <c r="B163" s="45">
        <v>151</v>
      </c>
      <c r="C163" s="32" t="str">
        <f>IF('Cadastro de Produtos'!C155="","",VLOOKUP(B163,'Cadastro de Produtos'!$B$5:$C$204,2,0))</f>
        <v/>
      </c>
      <c r="D163" s="60" t="str">
        <f>IFERROR(IF(C163="","",SUMIFS(Inventário!$N$10:$N$150,Inventário!$D$10:$D$150,Estoque!D$10,Inventário!$E$10:$E$150,Estoque!$C163)),"ERRO")</f>
        <v/>
      </c>
      <c r="E163" s="60" t="str">
        <f>IFERROR(IF(D163="","",SUMIFS(Inventário!$N$10:$N$150,Inventário!$D$10:$D$150,Estoque!E$10,Inventário!$E$10:$E$150,Estoque!$C163)),"ERRO")</f>
        <v/>
      </c>
      <c r="F163" s="60" t="str">
        <f>IFERROR(IF(E163="","",SUMIFS(Inventário!$N$10:$N$150,Inventário!$D$10:$D$150,Estoque!F$10,Inventário!$E$10:$E$150,Estoque!$C163)),"ERRO")</f>
        <v/>
      </c>
      <c r="G163" s="60" t="str">
        <f>IFERROR(IF(F163="","",SUMIFS(Inventário!$N$10:$N$150,Inventário!$D$10:$D$150,Estoque!G$10,Inventário!$E$10:$E$150,Estoque!$C163)),"ERRO")</f>
        <v/>
      </c>
      <c r="H163" s="60" t="str">
        <f>IFERROR(IF(G163="","",SUMIFS(Inventário!$N$10:$N$150,Inventário!$D$10:$D$150,Estoque!H$10,Inventário!$E$10:$E$150,Estoque!$C163)),"ERRO")</f>
        <v/>
      </c>
      <c r="I163" s="60" t="str">
        <f>IFERROR(IF(H163="","",SUMIFS(Inventário!$N$10:$N$150,Inventário!$D$10:$D$150,Estoque!I$10,Inventário!$E$10:$E$150,Estoque!$C163)),"ERRO")</f>
        <v/>
      </c>
      <c r="J163" s="60" t="str">
        <f>IFERROR(IF(I163="","",SUMIFS(Inventário!$N$10:$N$150,Inventário!$D$10:$D$150,Estoque!J$10,Inventário!$E$10:$E$150,Estoque!$C163)),"ERRO")</f>
        <v/>
      </c>
      <c r="K163" s="60" t="str">
        <f>IFERROR(IF(J163="","",SUMIFS(Inventário!$N$10:$N$150,Inventário!$D$10:$D$150,Estoque!K$10,Inventário!$E$10:$E$150,Estoque!$C163)),"ERRO")</f>
        <v/>
      </c>
      <c r="L163" s="60" t="str">
        <f>IFERROR(IF(K163="","",SUMIFS(Inventário!$N$10:$N$150,Inventário!$D$10:$D$150,Estoque!L$10,Inventário!$E$10:$E$150,Estoque!$C163)),"ERRO")</f>
        <v/>
      </c>
      <c r="M163" s="60" t="str">
        <f>IFERROR(IF(L163="","",SUMIFS(Inventário!$N$10:$N$150,Inventário!$D$10:$D$150,Estoque!M$10,Inventário!$E$10:$E$150,Estoque!$C163)),"ERRO")</f>
        <v/>
      </c>
      <c r="N163" s="60" t="str">
        <f>IFERROR(IF(M163="","",SUMIFS(Inventário!$N$10:$N$150,Inventário!$D$10:$D$150,Estoque!N$10,Inventário!$E$10:$E$150,Estoque!$C163)),"ERRO")</f>
        <v/>
      </c>
      <c r="O163" s="60" t="str">
        <f>IFERROR(IF(N163="","",SUMIFS(Inventário!$N$10:$N$150,Inventário!$D$10:$D$150,Estoque!O$10,Inventário!$E$10:$E$150,Estoque!$C163)),"ERRO")</f>
        <v/>
      </c>
    </row>
    <row r="164" spans="1:15" ht="19.5" customHeight="1">
      <c r="A164" s="46"/>
      <c r="B164" s="45">
        <v>152</v>
      </c>
      <c r="C164" s="63" t="str">
        <f>IF('Cadastro de Produtos'!C156="","",VLOOKUP(B164,'Cadastro de Produtos'!$B$5:$C$204,2,0))</f>
        <v/>
      </c>
      <c r="D164" s="64" t="str">
        <f>IFERROR(IF(C164="","",SUMIFS(Inventário!$N$10:$N$150,Inventário!$D$10:$D$150,Estoque!D$10,Inventário!$E$10:$E$150,Estoque!$C164)),"ERRO")</f>
        <v/>
      </c>
      <c r="E164" s="64" t="str">
        <f>IFERROR(IF(D164="","",SUMIFS(Inventário!$N$10:$N$150,Inventário!$D$10:$D$150,Estoque!E$10,Inventário!$E$10:$E$150,Estoque!$C164)),"ERRO")</f>
        <v/>
      </c>
      <c r="F164" s="64" t="str">
        <f>IFERROR(IF(E164="","",SUMIFS(Inventário!$N$10:$N$150,Inventário!$D$10:$D$150,Estoque!F$10,Inventário!$E$10:$E$150,Estoque!$C164)),"ERRO")</f>
        <v/>
      </c>
      <c r="G164" s="64" t="str">
        <f>IFERROR(IF(F164="","",SUMIFS(Inventário!$N$10:$N$150,Inventário!$D$10:$D$150,Estoque!G$10,Inventário!$E$10:$E$150,Estoque!$C164)),"ERRO")</f>
        <v/>
      </c>
      <c r="H164" s="64" t="str">
        <f>IFERROR(IF(G164="","",SUMIFS(Inventário!$N$10:$N$150,Inventário!$D$10:$D$150,Estoque!H$10,Inventário!$E$10:$E$150,Estoque!$C164)),"ERRO")</f>
        <v/>
      </c>
      <c r="I164" s="64" t="str">
        <f>IFERROR(IF(H164="","",SUMIFS(Inventário!$N$10:$N$150,Inventário!$D$10:$D$150,Estoque!I$10,Inventário!$E$10:$E$150,Estoque!$C164)),"ERRO")</f>
        <v/>
      </c>
      <c r="J164" s="64" t="str">
        <f>IFERROR(IF(I164="","",SUMIFS(Inventário!$N$10:$N$150,Inventário!$D$10:$D$150,Estoque!J$10,Inventário!$E$10:$E$150,Estoque!$C164)),"ERRO")</f>
        <v/>
      </c>
      <c r="K164" s="64" t="str">
        <f>IFERROR(IF(J164="","",SUMIFS(Inventário!$N$10:$N$150,Inventário!$D$10:$D$150,Estoque!K$10,Inventário!$E$10:$E$150,Estoque!$C164)),"ERRO")</f>
        <v/>
      </c>
      <c r="L164" s="64" t="str">
        <f>IFERROR(IF(K164="","",SUMIFS(Inventário!$N$10:$N$150,Inventário!$D$10:$D$150,Estoque!L$10,Inventário!$E$10:$E$150,Estoque!$C164)),"ERRO")</f>
        <v/>
      </c>
      <c r="M164" s="64" t="str">
        <f>IFERROR(IF(L164="","",SUMIFS(Inventário!$N$10:$N$150,Inventário!$D$10:$D$150,Estoque!M$10,Inventário!$E$10:$E$150,Estoque!$C164)),"ERRO")</f>
        <v/>
      </c>
      <c r="N164" s="64" t="str">
        <f>IFERROR(IF(M164="","",SUMIFS(Inventário!$N$10:$N$150,Inventário!$D$10:$D$150,Estoque!N$10,Inventário!$E$10:$E$150,Estoque!$C164)),"ERRO")</f>
        <v/>
      </c>
      <c r="O164" s="64" t="str">
        <f>IFERROR(IF(N164="","",SUMIFS(Inventário!$N$10:$N$150,Inventário!$D$10:$D$150,Estoque!O$10,Inventário!$E$10:$E$150,Estoque!$C164)),"ERRO")</f>
        <v/>
      </c>
    </row>
    <row r="165" spans="1:15" ht="19.5" customHeight="1">
      <c r="A165" s="46"/>
      <c r="B165" s="45">
        <v>153</v>
      </c>
      <c r="C165" s="32" t="str">
        <f>IF('Cadastro de Produtos'!C157="","",VLOOKUP(B165,'Cadastro de Produtos'!$B$5:$C$204,2,0))</f>
        <v/>
      </c>
      <c r="D165" s="60" t="str">
        <f>IFERROR(IF(C165="","",SUMIFS(Inventário!$N$10:$N$150,Inventário!$D$10:$D$150,Estoque!D$10,Inventário!$E$10:$E$150,Estoque!$C165)),"ERRO")</f>
        <v/>
      </c>
      <c r="E165" s="60" t="str">
        <f>IFERROR(IF(D165="","",SUMIFS(Inventário!$N$10:$N$150,Inventário!$D$10:$D$150,Estoque!E$10,Inventário!$E$10:$E$150,Estoque!$C165)),"ERRO")</f>
        <v/>
      </c>
      <c r="F165" s="60" t="str">
        <f>IFERROR(IF(E165="","",SUMIFS(Inventário!$N$10:$N$150,Inventário!$D$10:$D$150,Estoque!F$10,Inventário!$E$10:$E$150,Estoque!$C165)),"ERRO")</f>
        <v/>
      </c>
      <c r="G165" s="60" t="str">
        <f>IFERROR(IF(F165="","",SUMIFS(Inventário!$N$10:$N$150,Inventário!$D$10:$D$150,Estoque!G$10,Inventário!$E$10:$E$150,Estoque!$C165)),"ERRO")</f>
        <v/>
      </c>
      <c r="H165" s="60" t="str">
        <f>IFERROR(IF(G165="","",SUMIFS(Inventário!$N$10:$N$150,Inventário!$D$10:$D$150,Estoque!H$10,Inventário!$E$10:$E$150,Estoque!$C165)),"ERRO")</f>
        <v/>
      </c>
      <c r="I165" s="60" t="str">
        <f>IFERROR(IF(H165="","",SUMIFS(Inventário!$N$10:$N$150,Inventário!$D$10:$D$150,Estoque!I$10,Inventário!$E$10:$E$150,Estoque!$C165)),"ERRO")</f>
        <v/>
      </c>
      <c r="J165" s="60" t="str">
        <f>IFERROR(IF(I165="","",SUMIFS(Inventário!$N$10:$N$150,Inventário!$D$10:$D$150,Estoque!J$10,Inventário!$E$10:$E$150,Estoque!$C165)),"ERRO")</f>
        <v/>
      </c>
      <c r="K165" s="60" t="str">
        <f>IFERROR(IF(J165="","",SUMIFS(Inventário!$N$10:$N$150,Inventário!$D$10:$D$150,Estoque!K$10,Inventário!$E$10:$E$150,Estoque!$C165)),"ERRO")</f>
        <v/>
      </c>
      <c r="L165" s="60" t="str">
        <f>IFERROR(IF(K165="","",SUMIFS(Inventário!$N$10:$N$150,Inventário!$D$10:$D$150,Estoque!L$10,Inventário!$E$10:$E$150,Estoque!$C165)),"ERRO")</f>
        <v/>
      </c>
      <c r="M165" s="60" t="str">
        <f>IFERROR(IF(L165="","",SUMIFS(Inventário!$N$10:$N$150,Inventário!$D$10:$D$150,Estoque!M$10,Inventário!$E$10:$E$150,Estoque!$C165)),"ERRO")</f>
        <v/>
      </c>
      <c r="N165" s="60" t="str">
        <f>IFERROR(IF(M165="","",SUMIFS(Inventário!$N$10:$N$150,Inventário!$D$10:$D$150,Estoque!N$10,Inventário!$E$10:$E$150,Estoque!$C165)),"ERRO")</f>
        <v/>
      </c>
      <c r="O165" s="60" t="str">
        <f>IFERROR(IF(N165="","",SUMIFS(Inventário!$N$10:$N$150,Inventário!$D$10:$D$150,Estoque!O$10,Inventário!$E$10:$E$150,Estoque!$C165)),"ERRO")</f>
        <v/>
      </c>
    </row>
    <row r="166" spans="1:15" ht="19.5" customHeight="1">
      <c r="A166" s="46"/>
      <c r="B166" s="45">
        <v>154</v>
      </c>
      <c r="C166" s="63" t="str">
        <f>IF('Cadastro de Produtos'!C158="","",VLOOKUP(B166,'Cadastro de Produtos'!$B$5:$C$204,2,0))</f>
        <v/>
      </c>
      <c r="D166" s="64" t="str">
        <f>IFERROR(IF(C166="","",SUMIFS(Inventário!$N$10:$N$150,Inventário!$D$10:$D$150,Estoque!D$10,Inventário!$E$10:$E$150,Estoque!$C166)),"ERRO")</f>
        <v/>
      </c>
      <c r="E166" s="64" t="str">
        <f>IFERROR(IF(D166="","",SUMIFS(Inventário!$N$10:$N$150,Inventário!$D$10:$D$150,Estoque!E$10,Inventário!$E$10:$E$150,Estoque!$C166)),"ERRO")</f>
        <v/>
      </c>
      <c r="F166" s="64" t="str">
        <f>IFERROR(IF(E166="","",SUMIFS(Inventário!$N$10:$N$150,Inventário!$D$10:$D$150,Estoque!F$10,Inventário!$E$10:$E$150,Estoque!$C166)),"ERRO")</f>
        <v/>
      </c>
      <c r="G166" s="64" t="str">
        <f>IFERROR(IF(F166="","",SUMIFS(Inventário!$N$10:$N$150,Inventário!$D$10:$D$150,Estoque!G$10,Inventário!$E$10:$E$150,Estoque!$C166)),"ERRO")</f>
        <v/>
      </c>
      <c r="H166" s="64" t="str">
        <f>IFERROR(IF(G166="","",SUMIFS(Inventário!$N$10:$N$150,Inventário!$D$10:$D$150,Estoque!H$10,Inventário!$E$10:$E$150,Estoque!$C166)),"ERRO")</f>
        <v/>
      </c>
      <c r="I166" s="64" t="str">
        <f>IFERROR(IF(H166="","",SUMIFS(Inventário!$N$10:$N$150,Inventário!$D$10:$D$150,Estoque!I$10,Inventário!$E$10:$E$150,Estoque!$C166)),"ERRO")</f>
        <v/>
      </c>
      <c r="J166" s="64" t="str">
        <f>IFERROR(IF(I166="","",SUMIFS(Inventário!$N$10:$N$150,Inventário!$D$10:$D$150,Estoque!J$10,Inventário!$E$10:$E$150,Estoque!$C166)),"ERRO")</f>
        <v/>
      </c>
      <c r="K166" s="64" t="str">
        <f>IFERROR(IF(J166="","",SUMIFS(Inventário!$N$10:$N$150,Inventário!$D$10:$D$150,Estoque!K$10,Inventário!$E$10:$E$150,Estoque!$C166)),"ERRO")</f>
        <v/>
      </c>
      <c r="L166" s="64" t="str">
        <f>IFERROR(IF(K166="","",SUMIFS(Inventário!$N$10:$N$150,Inventário!$D$10:$D$150,Estoque!L$10,Inventário!$E$10:$E$150,Estoque!$C166)),"ERRO")</f>
        <v/>
      </c>
      <c r="M166" s="64" t="str">
        <f>IFERROR(IF(L166="","",SUMIFS(Inventário!$N$10:$N$150,Inventário!$D$10:$D$150,Estoque!M$10,Inventário!$E$10:$E$150,Estoque!$C166)),"ERRO")</f>
        <v/>
      </c>
      <c r="N166" s="64" t="str">
        <f>IFERROR(IF(M166="","",SUMIFS(Inventário!$N$10:$N$150,Inventário!$D$10:$D$150,Estoque!N$10,Inventário!$E$10:$E$150,Estoque!$C166)),"ERRO")</f>
        <v/>
      </c>
      <c r="O166" s="64" t="str">
        <f>IFERROR(IF(N166="","",SUMIFS(Inventário!$N$10:$N$150,Inventário!$D$10:$D$150,Estoque!O$10,Inventário!$E$10:$E$150,Estoque!$C166)),"ERRO")</f>
        <v/>
      </c>
    </row>
    <row r="167" spans="1:15" ht="19.5" customHeight="1">
      <c r="A167" s="46"/>
      <c r="B167" s="45">
        <v>155</v>
      </c>
      <c r="C167" s="32" t="str">
        <f>IF('Cadastro de Produtos'!C159="","",VLOOKUP(B167,'Cadastro de Produtos'!$B$5:$C$204,2,0))</f>
        <v/>
      </c>
      <c r="D167" s="60" t="str">
        <f>IFERROR(IF(C167="","",SUMIFS(Inventário!$N$10:$N$150,Inventário!$D$10:$D$150,Estoque!D$10,Inventário!$E$10:$E$150,Estoque!$C167)),"ERRO")</f>
        <v/>
      </c>
      <c r="E167" s="60" t="str">
        <f>IFERROR(IF(D167="","",SUMIFS(Inventário!$N$10:$N$150,Inventário!$D$10:$D$150,Estoque!E$10,Inventário!$E$10:$E$150,Estoque!$C167)),"ERRO")</f>
        <v/>
      </c>
      <c r="F167" s="60" t="str">
        <f>IFERROR(IF(E167="","",SUMIFS(Inventário!$N$10:$N$150,Inventário!$D$10:$D$150,Estoque!F$10,Inventário!$E$10:$E$150,Estoque!$C167)),"ERRO")</f>
        <v/>
      </c>
      <c r="G167" s="60" t="str">
        <f>IFERROR(IF(F167="","",SUMIFS(Inventário!$N$10:$N$150,Inventário!$D$10:$D$150,Estoque!G$10,Inventário!$E$10:$E$150,Estoque!$C167)),"ERRO")</f>
        <v/>
      </c>
      <c r="H167" s="60" t="str">
        <f>IFERROR(IF(G167="","",SUMIFS(Inventário!$N$10:$N$150,Inventário!$D$10:$D$150,Estoque!H$10,Inventário!$E$10:$E$150,Estoque!$C167)),"ERRO")</f>
        <v/>
      </c>
      <c r="I167" s="60" t="str">
        <f>IFERROR(IF(H167="","",SUMIFS(Inventário!$N$10:$N$150,Inventário!$D$10:$D$150,Estoque!I$10,Inventário!$E$10:$E$150,Estoque!$C167)),"ERRO")</f>
        <v/>
      </c>
      <c r="J167" s="60" t="str">
        <f>IFERROR(IF(I167="","",SUMIFS(Inventário!$N$10:$N$150,Inventário!$D$10:$D$150,Estoque!J$10,Inventário!$E$10:$E$150,Estoque!$C167)),"ERRO")</f>
        <v/>
      </c>
      <c r="K167" s="60" t="str">
        <f>IFERROR(IF(J167="","",SUMIFS(Inventário!$N$10:$N$150,Inventário!$D$10:$D$150,Estoque!K$10,Inventário!$E$10:$E$150,Estoque!$C167)),"ERRO")</f>
        <v/>
      </c>
      <c r="L167" s="60" t="str">
        <f>IFERROR(IF(K167="","",SUMIFS(Inventário!$N$10:$N$150,Inventário!$D$10:$D$150,Estoque!L$10,Inventário!$E$10:$E$150,Estoque!$C167)),"ERRO")</f>
        <v/>
      </c>
      <c r="M167" s="60" t="str">
        <f>IFERROR(IF(L167="","",SUMIFS(Inventário!$N$10:$N$150,Inventário!$D$10:$D$150,Estoque!M$10,Inventário!$E$10:$E$150,Estoque!$C167)),"ERRO")</f>
        <v/>
      </c>
      <c r="N167" s="60" t="str">
        <f>IFERROR(IF(M167="","",SUMIFS(Inventário!$N$10:$N$150,Inventário!$D$10:$D$150,Estoque!N$10,Inventário!$E$10:$E$150,Estoque!$C167)),"ERRO")</f>
        <v/>
      </c>
      <c r="O167" s="60" t="str">
        <f>IFERROR(IF(N167="","",SUMIFS(Inventário!$N$10:$N$150,Inventário!$D$10:$D$150,Estoque!O$10,Inventário!$E$10:$E$150,Estoque!$C167)),"ERRO")</f>
        <v/>
      </c>
    </row>
    <row r="168" spans="1:15" ht="19.5" customHeight="1">
      <c r="A168" s="46"/>
      <c r="B168" s="45">
        <v>156</v>
      </c>
      <c r="C168" s="63" t="str">
        <f>IF('Cadastro de Produtos'!C160="","",VLOOKUP(B168,'Cadastro de Produtos'!$B$5:$C$204,2,0))</f>
        <v/>
      </c>
      <c r="D168" s="64" t="str">
        <f>IFERROR(IF(C168="","",SUMIFS(Inventário!$N$10:$N$150,Inventário!$D$10:$D$150,Estoque!D$10,Inventário!$E$10:$E$150,Estoque!$C168)),"ERRO")</f>
        <v/>
      </c>
      <c r="E168" s="64" t="str">
        <f>IFERROR(IF(D168="","",SUMIFS(Inventário!$N$10:$N$150,Inventário!$D$10:$D$150,Estoque!E$10,Inventário!$E$10:$E$150,Estoque!$C168)),"ERRO")</f>
        <v/>
      </c>
      <c r="F168" s="64" t="str">
        <f>IFERROR(IF(E168="","",SUMIFS(Inventário!$N$10:$N$150,Inventário!$D$10:$D$150,Estoque!F$10,Inventário!$E$10:$E$150,Estoque!$C168)),"ERRO")</f>
        <v/>
      </c>
      <c r="G168" s="64" t="str">
        <f>IFERROR(IF(F168="","",SUMIFS(Inventário!$N$10:$N$150,Inventário!$D$10:$D$150,Estoque!G$10,Inventário!$E$10:$E$150,Estoque!$C168)),"ERRO")</f>
        <v/>
      </c>
      <c r="H168" s="64" t="str">
        <f>IFERROR(IF(G168="","",SUMIFS(Inventário!$N$10:$N$150,Inventário!$D$10:$D$150,Estoque!H$10,Inventário!$E$10:$E$150,Estoque!$C168)),"ERRO")</f>
        <v/>
      </c>
      <c r="I168" s="64" t="str">
        <f>IFERROR(IF(H168="","",SUMIFS(Inventário!$N$10:$N$150,Inventário!$D$10:$D$150,Estoque!I$10,Inventário!$E$10:$E$150,Estoque!$C168)),"ERRO")</f>
        <v/>
      </c>
      <c r="J168" s="64" t="str">
        <f>IFERROR(IF(I168="","",SUMIFS(Inventário!$N$10:$N$150,Inventário!$D$10:$D$150,Estoque!J$10,Inventário!$E$10:$E$150,Estoque!$C168)),"ERRO")</f>
        <v/>
      </c>
      <c r="K168" s="64" t="str">
        <f>IFERROR(IF(J168="","",SUMIFS(Inventário!$N$10:$N$150,Inventário!$D$10:$D$150,Estoque!K$10,Inventário!$E$10:$E$150,Estoque!$C168)),"ERRO")</f>
        <v/>
      </c>
      <c r="L168" s="64" t="str">
        <f>IFERROR(IF(K168="","",SUMIFS(Inventário!$N$10:$N$150,Inventário!$D$10:$D$150,Estoque!L$10,Inventário!$E$10:$E$150,Estoque!$C168)),"ERRO")</f>
        <v/>
      </c>
      <c r="M168" s="64" t="str">
        <f>IFERROR(IF(L168="","",SUMIFS(Inventário!$N$10:$N$150,Inventário!$D$10:$D$150,Estoque!M$10,Inventário!$E$10:$E$150,Estoque!$C168)),"ERRO")</f>
        <v/>
      </c>
      <c r="N168" s="64" t="str">
        <f>IFERROR(IF(M168="","",SUMIFS(Inventário!$N$10:$N$150,Inventário!$D$10:$D$150,Estoque!N$10,Inventário!$E$10:$E$150,Estoque!$C168)),"ERRO")</f>
        <v/>
      </c>
      <c r="O168" s="64" t="str">
        <f>IFERROR(IF(N168="","",SUMIFS(Inventário!$N$10:$N$150,Inventário!$D$10:$D$150,Estoque!O$10,Inventário!$E$10:$E$150,Estoque!$C168)),"ERRO")</f>
        <v/>
      </c>
    </row>
    <row r="169" spans="1:15" ht="19.5" customHeight="1">
      <c r="A169" s="46"/>
      <c r="B169" s="45">
        <v>157</v>
      </c>
      <c r="C169" s="32" t="str">
        <f>IF('Cadastro de Produtos'!C161="","",VLOOKUP(B169,'Cadastro de Produtos'!$B$5:$C$204,2,0))</f>
        <v/>
      </c>
      <c r="D169" s="60" t="str">
        <f>IFERROR(IF(C169="","",SUMIFS(Inventário!$N$10:$N$150,Inventário!$D$10:$D$150,Estoque!D$10,Inventário!$E$10:$E$150,Estoque!$C169)),"ERRO")</f>
        <v/>
      </c>
      <c r="E169" s="60" t="str">
        <f>IFERROR(IF(D169="","",SUMIFS(Inventário!$N$10:$N$150,Inventário!$D$10:$D$150,Estoque!E$10,Inventário!$E$10:$E$150,Estoque!$C169)),"ERRO")</f>
        <v/>
      </c>
      <c r="F169" s="60" t="str">
        <f>IFERROR(IF(E169="","",SUMIFS(Inventário!$N$10:$N$150,Inventário!$D$10:$D$150,Estoque!F$10,Inventário!$E$10:$E$150,Estoque!$C169)),"ERRO")</f>
        <v/>
      </c>
      <c r="G169" s="60" t="str">
        <f>IFERROR(IF(F169="","",SUMIFS(Inventário!$N$10:$N$150,Inventário!$D$10:$D$150,Estoque!G$10,Inventário!$E$10:$E$150,Estoque!$C169)),"ERRO")</f>
        <v/>
      </c>
      <c r="H169" s="60" t="str">
        <f>IFERROR(IF(G169="","",SUMIFS(Inventário!$N$10:$N$150,Inventário!$D$10:$D$150,Estoque!H$10,Inventário!$E$10:$E$150,Estoque!$C169)),"ERRO")</f>
        <v/>
      </c>
      <c r="I169" s="60" t="str">
        <f>IFERROR(IF(H169="","",SUMIFS(Inventário!$N$10:$N$150,Inventário!$D$10:$D$150,Estoque!I$10,Inventário!$E$10:$E$150,Estoque!$C169)),"ERRO")</f>
        <v/>
      </c>
      <c r="J169" s="60" t="str">
        <f>IFERROR(IF(I169="","",SUMIFS(Inventário!$N$10:$N$150,Inventário!$D$10:$D$150,Estoque!J$10,Inventário!$E$10:$E$150,Estoque!$C169)),"ERRO")</f>
        <v/>
      </c>
      <c r="K169" s="60" t="str">
        <f>IFERROR(IF(J169="","",SUMIFS(Inventário!$N$10:$N$150,Inventário!$D$10:$D$150,Estoque!K$10,Inventário!$E$10:$E$150,Estoque!$C169)),"ERRO")</f>
        <v/>
      </c>
      <c r="L169" s="60" t="str">
        <f>IFERROR(IF(K169="","",SUMIFS(Inventário!$N$10:$N$150,Inventário!$D$10:$D$150,Estoque!L$10,Inventário!$E$10:$E$150,Estoque!$C169)),"ERRO")</f>
        <v/>
      </c>
      <c r="M169" s="60" t="str">
        <f>IFERROR(IF(L169="","",SUMIFS(Inventário!$N$10:$N$150,Inventário!$D$10:$D$150,Estoque!M$10,Inventário!$E$10:$E$150,Estoque!$C169)),"ERRO")</f>
        <v/>
      </c>
      <c r="N169" s="60" t="str">
        <f>IFERROR(IF(M169="","",SUMIFS(Inventário!$N$10:$N$150,Inventário!$D$10:$D$150,Estoque!N$10,Inventário!$E$10:$E$150,Estoque!$C169)),"ERRO")</f>
        <v/>
      </c>
      <c r="O169" s="60" t="str">
        <f>IFERROR(IF(N169="","",SUMIFS(Inventário!$N$10:$N$150,Inventário!$D$10:$D$150,Estoque!O$10,Inventário!$E$10:$E$150,Estoque!$C169)),"ERRO")</f>
        <v/>
      </c>
    </row>
    <row r="170" spans="1:15" ht="19.5" customHeight="1">
      <c r="A170" s="46"/>
      <c r="B170" s="45">
        <v>158</v>
      </c>
      <c r="C170" s="63" t="str">
        <f>IF('Cadastro de Produtos'!C162="","",VLOOKUP(B170,'Cadastro de Produtos'!$B$5:$C$204,2,0))</f>
        <v/>
      </c>
      <c r="D170" s="64" t="str">
        <f>IFERROR(IF(C170="","",SUMIFS(Inventário!$N$10:$N$150,Inventário!$D$10:$D$150,Estoque!D$10,Inventário!$E$10:$E$150,Estoque!$C170)),"ERRO")</f>
        <v/>
      </c>
      <c r="E170" s="64" t="str">
        <f>IFERROR(IF(D170="","",SUMIFS(Inventário!$N$10:$N$150,Inventário!$D$10:$D$150,Estoque!E$10,Inventário!$E$10:$E$150,Estoque!$C170)),"ERRO")</f>
        <v/>
      </c>
      <c r="F170" s="64" t="str">
        <f>IFERROR(IF(E170="","",SUMIFS(Inventário!$N$10:$N$150,Inventário!$D$10:$D$150,Estoque!F$10,Inventário!$E$10:$E$150,Estoque!$C170)),"ERRO")</f>
        <v/>
      </c>
      <c r="G170" s="64" t="str">
        <f>IFERROR(IF(F170="","",SUMIFS(Inventário!$N$10:$N$150,Inventário!$D$10:$D$150,Estoque!G$10,Inventário!$E$10:$E$150,Estoque!$C170)),"ERRO")</f>
        <v/>
      </c>
      <c r="H170" s="64" t="str">
        <f>IFERROR(IF(G170="","",SUMIFS(Inventário!$N$10:$N$150,Inventário!$D$10:$D$150,Estoque!H$10,Inventário!$E$10:$E$150,Estoque!$C170)),"ERRO")</f>
        <v/>
      </c>
      <c r="I170" s="64" t="str">
        <f>IFERROR(IF(H170="","",SUMIFS(Inventário!$N$10:$N$150,Inventário!$D$10:$D$150,Estoque!I$10,Inventário!$E$10:$E$150,Estoque!$C170)),"ERRO")</f>
        <v/>
      </c>
      <c r="J170" s="64" t="str">
        <f>IFERROR(IF(I170="","",SUMIFS(Inventário!$N$10:$N$150,Inventário!$D$10:$D$150,Estoque!J$10,Inventário!$E$10:$E$150,Estoque!$C170)),"ERRO")</f>
        <v/>
      </c>
      <c r="K170" s="64" t="str">
        <f>IFERROR(IF(J170="","",SUMIFS(Inventário!$N$10:$N$150,Inventário!$D$10:$D$150,Estoque!K$10,Inventário!$E$10:$E$150,Estoque!$C170)),"ERRO")</f>
        <v/>
      </c>
      <c r="L170" s="64" t="str">
        <f>IFERROR(IF(K170="","",SUMIFS(Inventário!$N$10:$N$150,Inventário!$D$10:$D$150,Estoque!L$10,Inventário!$E$10:$E$150,Estoque!$C170)),"ERRO")</f>
        <v/>
      </c>
      <c r="M170" s="64" t="str">
        <f>IFERROR(IF(L170="","",SUMIFS(Inventário!$N$10:$N$150,Inventário!$D$10:$D$150,Estoque!M$10,Inventário!$E$10:$E$150,Estoque!$C170)),"ERRO")</f>
        <v/>
      </c>
      <c r="N170" s="64" t="str">
        <f>IFERROR(IF(M170="","",SUMIFS(Inventário!$N$10:$N$150,Inventário!$D$10:$D$150,Estoque!N$10,Inventário!$E$10:$E$150,Estoque!$C170)),"ERRO")</f>
        <v/>
      </c>
      <c r="O170" s="64" t="str">
        <f>IFERROR(IF(N170="","",SUMIFS(Inventário!$N$10:$N$150,Inventário!$D$10:$D$150,Estoque!O$10,Inventário!$E$10:$E$150,Estoque!$C170)),"ERRO")</f>
        <v/>
      </c>
    </row>
    <row r="171" spans="1:15" ht="19.5" customHeight="1">
      <c r="A171" s="46"/>
      <c r="B171" s="45">
        <v>159</v>
      </c>
      <c r="C171" s="32" t="str">
        <f>IF('Cadastro de Produtos'!C163="","",VLOOKUP(B171,'Cadastro de Produtos'!$B$5:$C$204,2,0))</f>
        <v/>
      </c>
      <c r="D171" s="60" t="str">
        <f>IFERROR(IF(C171="","",SUMIFS(Inventário!$N$10:$N$150,Inventário!$D$10:$D$150,Estoque!D$10,Inventário!$E$10:$E$150,Estoque!$C171)),"ERRO")</f>
        <v/>
      </c>
      <c r="E171" s="60" t="str">
        <f>IFERROR(IF(D171="","",SUMIFS(Inventário!$N$10:$N$150,Inventário!$D$10:$D$150,Estoque!E$10,Inventário!$E$10:$E$150,Estoque!$C171)),"ERRO")</f>
        <v/>
      </c>
      <c r="F171" s="60" t="str">
        <f>IFERROR(IF(E171="","",SUMIFS(Inventário!$N$10:$N$150,Inventário!$D$10:$D$150,Estoque!F$10,Inventário!$E$10:$E$150,Estoque!$C171)),"ERRO")</f>
        <v/>
      </c>
      <c r="G171" s="60" t="str">
        <f>IFERROR(IF(F171="","",SUMIFS(Inventário!$N$10:$N$150,Inventário!$D$10:$D$150,Estoque!G$10,Inventário!$E$10:$E$150,Estoque!$C171)),"ERRO")</f>
        <v/>
      </c>
      <c r="H171" s="60" t="str">
        <f>IFERROR(IF(G171="","",SUMIFS(Inventário!$N$10:$N$150,Inventário!$D$10:$D$150,Estoque!H$10,Inventário!$E$10:$E$150,Estoque!$C171)),"ERRO")</f>
        <v/>
      </c>
      <c r="I171" s="60" t="str">
        <f>IFERROR(IF(H171="","",SUMIFS(Inventário!$N$10:$N$150,Inventário!$D$10:$D$150,Estoque!I$10,Inventário!$E$10:$E$150,Estoque!$C171)),"ERRO")</f>
        <v/>
      </c>
      <c r="J171" s="60" t="str">
        <f>IFERROR(IF(I171="","",SUMIFS(Inventário!$N$10:$N$150,Inventário!$D$10:$D$150,Estoque!J$10,Inventário!$E$10:$E$150,Estoque!$C171)),"ERRO")</f>
        <v/>
      </c>
      <c r="K171" s="60" t="str">
        <f>IFERROR(IF(J171="","",SUMIFS(Inventário!$N$10:$N$150,Inventário!$D$10:$D$150,Estoque!K$10,Inventário!$E$10:$E$150,Estoque!$C171)),"ERRO")</f>
        <v/>
      </c>
      <c r="L171" s="60" t="str">
        <f>IFERROR(IF(K171="","",SUMIFS(Inventário!$N$10:$N$150,Inventário!$D$10:$D$150,Estoque!L$10,Inventário!$E$10:$E$150,Estoque!$C171)),"ERRO")</f>
        <v/>
      </c>
      <c r="M171" s="60" t="str">
        <f>IFERROR(IF(L171="","",SUMIFS(Inventário!$N$10:$N$150,Inventário!$D$10:$D$150,Estoque!M$10,Inventário!$E$10:$E$150,Estoque!$C171)),"ERRO")</f>
        <v/>
      </c>
      <c r="N171" s="60" t="str">
        <f>IFERROR(IF(M171="","",SUMIFS(Inventário!$N$10:$N$150,Inventário!$D$10:$D$150,Estoque!N$10,Inventário!$E$10:$E$150,Estoque!$C171)),"ERRO")</f>
        <v/>
      </c>
      <c r="O171" s="60" t="str">
        <f>IFERROR(IF(N171="","",SUMIFS(Inventário!$N$10:$N$150,Inventário!$D$10:$D$150,Estoque!O$10,Inventário!$E$10:$E$150,Estoque!$C171)),"ERRO")</f>
        <v/>
      </c>
    </row>
    <row r="172" spans="1:15" ht="19.5" customHeight="1">
      <c r="A172" s="46"/>
      <c r="B172" s="45">
        <v>160</v>
      </c>
      <c r="C172" s="63" t="str">
        <f>IF('Cadastro de Produtos'!C164="","",VLOOKUP(B172,'Cadastro de Produtos'!$B$5:$C$204,2,0))</f>
        <v/>
      </c>
      <c r="D172" s="64" t="str">
        <f>IFERROR(IF(C172="","",SUMIFS(Inventário!$N$10:$N$150,Inventário!$D$10:$D$150,Estoque!D$10,Inventário!$E$10:$E$150,Estoque!$C172)),"ERRO")</f>
        <v/>
      </c>
      <c r="E172" s="64" t="str">
        <f>IFERROR(IF(D172="","",SUMIFS(Inventário!$N$10:$N$150,Inventário!$D$10:$D$150,Estoque!E$10,Inventário!$E$10:$E$150,Estoque!$C172)),"ERRO")</f>
        <v/>
      </c>
      <c r="F172" s="64" t="str">
        <f>IFERROR(IF(E172="","",SUMIFS(Inventário!$N$10:$N$150,Inventário!$D$10:$D$150,Estoque!F$10,Inventário!$E$10:$E$150,Estoque!$C172)),"ERRO")</f>
        <v/>
      </c>
      <c r="G172" s="64" t="str">
        <f>IFERROR(IF(F172="","",SUMIFS(Inventário!$N$10:$N$150,Inventário!$D$10:$D$150,Estoque!G$10,Inventário!$E$10:$E$150,Estoque!$C172)),"ERRO")</f>
        <v/>
      </c>
      <c r="H172" s="64" t="str">
        <f>IFERROR(IF(G172="","",SUMIFS(Inventário!$N$10:$N$150,Inventário!$D$10:$D$150,Estoque!H$10,Inventário!$E$10:$E$150,Estoque!$C172)),"ERRO")</f>
        <v/>
      </c>
      <c r="I172" s="64" t="str">
        <f>IFERROR(IF(H172="","",SUMIFS(Inventário!$N$10:$N$150,Inventário!$D$10:$D$150,Estoque!I$10,Inventário!$E$10:$E$150,Estoque!$C172)),"ERRO")</f>
        <v/>
      </c>
      <c r="J172" s="64" t="str">
        <f>IFERROR(IF(I172="","",SUMIFS(Inventário!$N$10:$N$150,Inventário!$D$10:$D$150,Estoque!J$10,Inventário!$E$10:$E$150,Estoque!$C172)),"ERRO")</f>
        <v/>
      </c>
      <c r="K172" s="64" t="str">
        <f>IFERROR(IF(J172="","",SUMIFS(Inventário!$N$10:$N$150,Inventário!$D$10:$D$150,Estoque!K$10,Inventário!$E$10:$E$150,Estoque!$C172)),"ERRO")</f>
        <v/>
      </c>
      <c r="L172" s="64" t="str">
        <f>IFERROR(IF(K172="","",SUMIFS(Inventário!$N$10:$N$150,Inventário!$D$10:$D$150,Estoque!L$10,Inventário!$E$10:$E$150,Estoque!$C172)),"ERRO")</f>
        <v/>
      </c>
      <c r="M172" s="64" t="str">
        <f>IFERROR(IF(L172="","",SUMIFS(Inventário!$N$10:$N$150,Inventário!$D$10:$D$150,Estoque!M$10,Inventário!$E$10:$E$150,Estoque!$C172)),"ERRO")</f>
        <v/>
      </c>
      <c r="N172" s="64" t="str">
        <f>IFERROR(IF(M172="","",SUMIFS(Inventário!$N$10:$N$150,Inventário!$D$10:$D$150,Estoque!N$10,Inventário!$E$10:$E$150,Estoque!$C172)),"ERRO")</f>
        <v/>
      </c>
      <c r="O172" s="64" t="str">
        <f>IFERROR(IF(N172="","",SUMIFS(Inventário!$N$10:$N$150,Inventário!$D$10:$D$150,Estoque!O$10,Inventário!$E$10:$E$150,Estoque!$C172)),"ERRO")</f>
        <v/>
      </c>
    </row>
    <row r="173" spans="1:15" ht="19.5" customHeight="1">
      <c r="A173" s="46"/>
      <c r="B173" s="45">
        <v>161</v>
      </c>
      <c r="C173" s="32" t="str">
        <f>IF('Cadastro de Produtos'!C165="","",VLOOKUP(B173,'Cadastro de Produtos'!$B$5:$C$204,2,0))</f>
        <v/>
      </c>
      <c r="D173" s="60" t="str">
        <f>IFERROR(IF(C173="","",SUMIFS(Inventário!$N$10:$N$150,Inventário!$D$10:$D$150,Estoque!D$10,Inventário!$E$10:$E$150,Estoque!$C173)),"ERRO")</f>
        <v/>
      </c>
      <c r="E173" s="60" t="str">
        <f>IFERROR(IF(D173="","",SUMIFS(Inventário!$N$10:$N$150,Inventário!$D$10:$D$150,Estoque!E$10,Inventário!$E$10:$E$150,Estoque!$C173)),"ERRO")</f>
        <v/>
      </c>
      <c r="F173" s="60" t="str">
        <f>IFERROR(IF(E173="","",SUMIFS(Inventário!$N$10:$N$150,Inventário!$D$10:$D$150,Estoque!F$10,Inventário!$E$10:$E$150,Estoque!$C173)),"ERRO")</f>
        <v/>
      </c>
      <c r="G173" s="60" t="str">
        <f>IFERROR(IF(F173="","",SUMIFS(Inventário!$N$10:$N$150,Inventário!$D$10:$D$150,Estoque!G$10,Inventário!$E$10:$E$150,Estoque!$C173)),"ERRO")</f>
        <v/>
      </c>
      <c r="H173" s="60" t="str">
        <f>IFERROR(IF(G173="","",SUMIFS(Inventário!$N$10:$N$150,Inventário!$D$10:$D$150,Estoque!H$10,Inventário!$E$10:$E$150,Estoque!$C173)),"ERRO")</f>
        <v/>
      </c>
      <c r="I173" s="60" t="str">
        <f>IFERROR(IF(H173="","",SUMIFS(Inventário!$N$10:$N$150,Inventário!$D$10:$D$150,Estoque!I$10,Inventário!$E$10:$E$150,Estoque!$C173)),"ERRO")</f>
        <v/>
      </c>
      <c r="J173" s="60" t="str">
        <f>IFERROR(IF(I173="","",SUMIFS(Inventário!$N$10:$N$150,Inventário!$D$10:$D$150,Estoque!J$10,Inventário!$E$10:$E$150,Estoque!$C173)),"ERRO")</f>
        <v/>
      </c>
      <c r="K173" s="60" t="str">
        <f>IFERROR(IF(J173="","",SUMIFS(Inventário!$N$10:$N$150,Inventário!$D$10:$D$150,Estoque!K$10,Inventário!$E$10:$E$150,Estoque!$C173)),"ERRO")</f>
        <v/>
      </c>
      <c r="L173" s="60" t="str">
        <f>IFERROR(IF(K173="","",SUMIFS(Inventário!$N$10:$N$150,Inventário!$D$10:$D$150,Estoque!L$10,Inventário!$E$10:$E$150,Estoque!$C173)),"ERRO")</f>
        <v/>
      </c>
      <c r="M173" s="60" t="str">
        <f>IFERROR(IF(L173="","",SUMIFS(Inventário!$N$10:$N$150,Inventário!$D$10:$D$150,Estoque!M$10,Inventário!$E$10:$E$150,Estoque!$C173)),"ERRO")</f>
        <v/>
      </c>
      <c r="N173" s="60" t="str">
        <f>IFERROR(IF(M173="","",SUMIFS(Inventário!$N$10:$N$150,Inventário!$D$10:$D$150,Estoque!N$10,Inventário!$E$10:$E$150,Estoque!$C173)),"ERRO")</f>
        <v/>
      </c>
      <c r="O173" s="60" t="str">
        <f>IFERROR(IF(N173="","",SUMIFS(Inventário!$N$10:$N$150,Inventário!$D$10:$D$150,Estoque!O$10,Inventário!$E$10:$E$150,Estoque!$C173)),"ERRO")</f>
        <v/>
      </c>
    </row>
    <row r="174" spans="1:15" ht="19.5" customHeight="1">
      <c r="A174" s="46"/>
      <c r="B174" s="45">
        <v>162</v>
      </c>
      <c r="C174" s="63" t="str">
        <f>IF('Cadastro de Produtos'!C166="","",VLOOKUP(B174,'Cadastro de Produtos'!$B$5:$C$204,2,0))</f>
        <v/>
      </c>
      <c r="D174" s="64" t="str">
        <f>IFERROR(IF(C174="","",SUMIFS(Inventário!$N$10:$N$150,Inventário!$D$10:$D$150,Estoque!D$10,Inventário!$E$10:$E$150,Estoque!$C174)),"ERRO")</f>
        <v/>
      </c>
      <c r="E174" s="64" t="str">
        <f>IFERROR(IF(D174="","",SUMIFS(Inventário!$N$10:$N$150,Inventário!$D$10:$D$150,Estoque!E$10,Inventário!$E$10:$E$150,Estoque!$C174)),"ERRO")</f>
        <v/>
      </c>
      <c r="F174" s="64" t="str">
        <f>IFERROR(IF(E174="","",SUMIFS(Inventário!$N$10:$N$150,Inventário!$D$10:$D$150,Estoque!F$10,Inventário!$E$10:$E$150,Estoque!$C174)),"ERRO")</f>
        <v/>
      </c>
      <c r="G174" s="64" t="str">
        <f>IFERROR(IF(F174="","",SUMIFS(Inventário!$N$10:$N$150,Inventário!$D$10:$D$150,Estoque!G$10,Inventário!$E$10:$E$150,Estoque!$C174)),"ERRO")</f>
        <v/>
      </c>
      <c r="H174" s="64" t="str">
        <f>IFERROR(IF(G174="","",SUMIFS(Inventário!$N$10:$N$150,Inventário!$D$10:$D$150,Estoque!H$10,Inventário!$E$10:$E$150,Estoque!$C174)),"ERRO")</f>
        <v/>
      </c>
      <c r="I174" s="64" t="str">
        <f>IFERROR(IF(H174="","",SUMIFS(Inventário!$N$10:$N$150,Inventário!$D$10:$D$150,Estoque!I$10,Inventário!$E$10:$E$150,Estoque!$C174)),"ERRO")</f>
        <v/>
      </c>
      <c r="J174" s="64" t="str">
        <f>IFERROR(IF(I174="","",SUMIFS(Inventário!$N$10:$N$150,Inventário!$D$10:$D$150,Estoque!J$10,Inventário!$E$10:$E$150,Estoque!$C174)),"ERRO")</f>
        <v/>
      </c>
      <c r="K174" s="64" t="str">
        <f>IFERROR(IF(J174="","",SUMIFS(Inventário!$N$10:$N$150,Inventário!$D$10:$D$150,Estoque!K$10,Inventário!$E$10:$E$150,Estoque!$C174)),"ERRO")</f>
        <v/>
      </c>
      <c r="L174" s="64" t="str">
        <f>IFERROR(IF(K174="","",SUMIFS(Inventário!$N$10:$N$150,Inventário!$D$10:$D$150,Estoque!L$10,Inventário!$E$10:$E$150,Estoque!$C174)),"ERRO")</f>
        <v/>
      </c>
      <c r="M174" s="64" t="str">
        <f>IFERROR(IF(L174="","",SUMIFS(Inventário!$N$10:$N$150,Inventário!$D$10:$D$150,Estoque!M$10,Inventário!$E$10:$E$150,Estoque!$C174)),"ERRO")</f>
        <v/>
      </c>
      <c r="N174" s="64" t="str">
        <f>IFERROR(IF(M174="","",SUMIFS(Inventário!$N$10:$N$150,Inventário!$D$10:$D$150,Estoque!N$10,Inventário!$E$10:$E$150,Estoque!$C174)),"ERRO")</f>
        <v/>
      </c>
      <c r="O174" s="64" t="str">
        <f>IFERROR(IF(N174="","",SUMIFS(Inventário!$N$10:$N$150,Inventário!$D$10:$D$150,Estoque!O$10,Inventário!$E$10:$E$150,Estoque!$C174)),"ERRO")</f>
        <v/>
      </c>
    </row>
    <row r="175" spans="1:15" ht="19.5" customHeight="1">
      <c r="A175" s="46"/>
      <c r="B175" s="45">
        <v>163</v>
      </c>
      <c r="C175" s="32" t="str">
        <f>IF('Cadastro de Produtos'!C167="","",VLOOKUP(B175,'Cadastro de Produtos'!$B$5:$C$204,2,0))</f>
        <v/>
      </c>
      <c r="D175" s="60" t="str">
        <f>IFERROR(IF(C175="","",SUMIFS(Inventário!$N$10:$N$150,Inventário!$D$10:$D$150,Estoque!D$10,Inventário!$E$10:$E$150,Estoque!$C175)),"ERRO")</f>
        <v/>
      </c>
      <c r="E175" s="60" t="str">
        <f>IFERROR(IF(D175="","",SUMIFS(Inventário!$N$10:$N$150,Inventário!$D$10:$D$150,Estoque!E$10,Inventário!$E$10:$E$150,Estoque!$C175)),"ERRO")</f>
        <v/>
      </c>
      <c r="F175" s="60" t="str">
        <f>IFERROR(IF(E175="","",SUMIFS(Inventário!$N$10:$N$150,Inventário!$D$10:$D$150,Estoque!F$10,Inventário!$E$10:$E$150,Estoque!$C175)),"ERRO")</f>
        <v/>
      </c>
      <c r="G175" s="60" t="str">
        <f>IFERROR(IF(F175="","",SUMIFS(Inventário!$N$10:$N$150,Inventário!$D$10:$D$150,Estoque!G$10,Inventário!$E$10:$E$150,Estoque!$C175)),"ERRO")</f>
        <v/>
      </c>
      <c r="H175" s="60" t="str">
        <f>IFERROR(IF(G175="","",SUMIFS(Inventário!$N$10:$N$150,Inventário!$D$10:$D$150,Estoque!H$10,Inventário!$E$10:$E$150,Estoque!$C175)),"ERRO")</f>
        <v/>
      </c>
      <c r="I175" s="60" t="str">
        <f>IFERROR(IF(H175="","",SUMIFS(Inventário!$N$10:$N$150,Inventário!$D$10:$D$150,Estoque!I$10,Inventário!$E$10:$E$150,Estoque!$C175)),"ERRO")</f>
        <v/>
      </c>
      <c r="J175" s="60" t="str">
        <f>IFERROR(IF(I175="","",SUMIFS(Inventário!$N$10:$N$150,Inventário!$D$10:$D$150,Estoque!J$10,Inventário!$E$10:$E$150,Estoque!$C175)),"ERRO")</f>
        <v/>
      </c>
      <c r="K175" s="60" t="str">
        <f>IFERROR(IF(J175="","",SUMIFS(Inventário!$N$10:$N$150,Inventário!$D$10:$D$150,Estoque!K$10,Inventário!$E$10:$E$150,Estoque!$C175)),"ERRO")</f>
        <v/>
      </c>
      <c r="L175" s="60" t="str">
        <f>IFERROR(IF(K175="","",SUMIFS(Inventário!$N$10:$N$150,Inventário!$D$10:$D$150,Estoque!L$10,Inventário!$E$10:$E$150,Estoque!$C175)),"ERRO")</f>
        <v/>
      </c>
      <c r="M175" s="60" t="str">
        <f>IFERROR(IF(L175="","",SUMIFS(Inventário!$N$10:$N$150,Inventário!$D$10:$D$150,Estoque!M$10,Inventário!$E$10:$E$150,Estoque!$C175)),"ERRO")</f>
        <v/>
      </c>
      <c r="N175" s="60" t="str">
        <f>IFERROR(IF(M175="","",SUMIFS(Inventário!$N$10:$N$150,Inventário!$D$10:$D$150,Estoque!N$10,Inventário!$E$10:$E$150,Estoque!$C175)),"ERRO")</f>
        <v/>
      </c>
      <c r="O175" s="60" t="str">
        <f>IFERROR(IF(N175="","",SUMIFS(Inventário!$N$10:$N$150,Inventário!$D$10:$D$150,Estoque!O$10,Inventário!$E$10:$E$150,Estoque!$C175)),"ERRO")</f>
        <v/>
      </c>
    </row>
    <row r="176" spans="1:15" ht="19.5" customHeight="1">
      <c r="A176" s="46"/>
      <c r="B176" s="45">
        <v>164</v>
      </c>
      <c r="C176" s="63" t="str">
        <f>IF('Cadastro de Produtos'!C168="","",VLOOKUP(B176,'Cadastro de Produtos'!$B$5:$C$204,2,0))</f>
        <v/>
      </c>
      <c r="D176" s="64" t="str">
        <f>IFERROR(IF(C176="","",SUMIFS(Inventário!$N$10:$N$150,Inventário!$D$10:$D$150,Estoque!D$10,Inventário!$E$10:$E$150,Estoque!$C176)),"ERRO")</f>
        <v/>
      </c>
      <c r="E176" s="64" t="str">
        <f>IFERROR(IF(D176="","",SUMIFS(Inventário!$N$10:$N$150,Inventário!$D$10:$D$150,Estoque!E$10,Inventário!$E$10:$E$150,Estoque!$C176)),"ERRO")</f>
        <v/>
      </c>
      <c r="F176" s="64" t="str">
        <f>IFERROR(IF(E176="","",SUMIFS(Inventário!$N$10:$N$150,Inventário!$D$10:$D$150,Estoque!F$10,Inventário!$E$10:$E$150,Estoque!$C176)),"ERRO")</f>
        <v/>
      </c>
      <c r="G176" s="64" t="str">
        <f>IFERROR(IF(F176="","",SUMIFS(Inventário!$N$10:$N$150,Inventário!$D$10:$D$150,Estoque!G$10,Inventário!$E$10:$E$150,Estoque!$C176)),"ERRO")</f>
        <v/>
      </c>
      <c r="H176" s="64" t="str">
        <f>IFERROR(IF(G176="","",SUMIFS(Inventário!$N$10:$N$150,Inventário!$D$10:$D$150,Estoque!H$10,Inventário!$E$10:$E$150,Estoque!$C176)),"ERRO")</f>
        <v/>
      </c>
      <c r="I176" s="64" t="str">
        <f>IFERROR(IF(H176="","",SUMIFS(Inventário!$N$10:$N$150,Inventário!$D$10:$D$150,Estoque!I$10,Inventário!$E$10:$E$150,Estoque!$C176)),"ERRO")</f>
        <v/>
      </c>
      <c r="J176" s="64" t="str">
        <f>IFERROR(IF(I176="","",SUMIFS(Inventário!$N$10:$N$150,Inventário!$D$10:$D$150,Estoque!J$10,Inventário!$E$10:$E$150,Estoque!$C176)),"ERRO")</f>
        <v/>
      </c>
      <c r="K176" s="64" t="str">
        <f>IFERROR(IF(J176="","",SUMIFS(Inventário!$N$10:$N$150,Inventário!$D$10:$D$150,Estoque!K$10,Inventário!$E$10:$E$150,Estoque!$C176)),"ERRO")</f>
        <v/>
      </c>
      <c r="L176" s="64" t="str">
        <f>IFERROR(IF(K176="","",SUMIFS(Inventário!$N$10:$N$150,Inventário!$D$10:$D$150,Estoque!L$10,Inventário!$E$10:$E$150,Estoque!$C176)),"ERRO")</f>
        <v/>
      </c>
      <c r="M176" s="64" t="str">
        <f>IFERROR(IF(L176="","",SUMIFS(Inventário!$N$10:$N$150,Inventário!$D$10:$D$150,Estoque!M$10,Inventário!$E$10:$E$150,Estoque!$C176)),"ERRO")</f>
        <v/>
      </c>
      <c r="N176" s="64" t="str">
        <f>IFERROR(IF(M176="","",SUMIFS(Inventário!$N$10:$N$150,Inventário!$D$10:$D$150,Estoque!N$10,Inventário!$E$10:$E$150,Estoque!$C176)),"ERRO")</f>
        <v/>
      </c>
      <c r="O176" s="64" t="str">
        <f>IFERROR(IF(N176="","",SUMIFS(Inventário!$N$10:$N$150,Inventário!$D$10:$D$150,Estoque!O$10,Inventário!$E$10:$E$150,Estoque!$C176)),"ERRO")</f>
        <v/>
      </c>
    </row>
    <row r="177" spans="1:15" ht="19.5" customHeight="1">
      <c r="A177" s="46"/>
      <c r="B177" s="45">
        <v>165</v>
      </c>
      <c r="C177" s="32" t="str">
        <f>IF('Cadastro de Produtos'!C169="","",VLOOKUP(B177,'Cadastro de Produtos'!$B$5:$C$204,2,0))</f>
        <v/>
      </c>
      <c r="D177" s="60" t="str">
        <f>IFERROR(IF(C177="","",SUMIFS(Inventário!$N$10:$N$150,Inventário!$D$10:$D$150,Estoque!D$10,Inventário!$E$10:$E$150,Estoque!$C177)),"ERRO")</f>
        <v/>
      </c>
      <c r="E177" s="60" t="str">
        <f>IFERROR(IF(D177="","",SUMIFS(Inventário!$N$10:$N$150,Inventário!$D$10:$D$150,Estoque!E$10,Inventário!$E$10:$E$150,Estoque!$C177)),"ERRO")</f>
        <v/>
      </c>
      <c r="F177" s="60" t="str">
        <f>IFERROR(IF(E177="","",SUMIFS(Inventário!$N$10:$N$150,Inventário!$D$10:$D$150,Estoque!F$10,Inventário!$E$10:$E$150,Estoque!$C177)),"ERRO")</f>
        <v/>
      </c>
      <c r="G177" s="60" t="str">
        <f>IFERROR(IF(F177="","",SUMIFS(Inventário!$N$10:$N$150,Inventário!$D$10:$D$150,Estoque!G$10,Inventário!$E$10:$E$150,Estoque!$C177)),"ERRO")</f>
        <v/>
      </c>
      <c r="H177" s="60" t="str">
        <f>IFERROR(IF(G177="","",SUMIFS(Inventário!$N$10:$N$150,Inventário!$D$10:$D$150,Estoque!H$10,Inventário!$E$10:$E$150,Estoque!$C177)),"ERRO")</f>
        <v/>
      </c>
      <c r="I177" s="60" t="str">
        <f>IFERROR(IF(H177="","",SUMIFS(Inventário!$N$10:$N$150,Inventário!$D$10:$D$150,Estoque!I$10,Inventário!$E$10:$E$150,Estoque!$C177)),"ERRO")</f>
        <v/>
      </c>
      <c r="J177" s="60" t="str">
        <f>IFERROR(IF(I177="","",SUMIFS(Inventário!$N$10:$N$150,Inventário!$D$10:$D$150,Estoque!J$10,Inventário!$E$10:$E$150,Estoque!$C177)),"ERRO")</f>
        <v/>
      </c>
      <c r="K177" s="60" t="str">
        <f>IFERROR(IF(J177="","",SUMIFS(Inventário!$N$10:$N$150,Inventário!$D$10:$D$150,Estoque!K$10,Inventário!$E$10:$E$150,Estoque!$C177)),"ERRO")</f>
        <v/>
      </c>
      <c r="L177" s="60" t="str">
        <f>IFERROR(IF(K177="","",SUMIFS(Inventário!$N$10:$N$150,Inventário!$D$10:$D$150,Estoque!L$10,Inventário!$E$10:$E$150,Estoque!$C177)),"ERRO")</f>
        <v/>
      </c>
      <c r="M177" s="60" t="str">
        <f>IFERROR(IF(L177="","",SUMIFS(Inventário!$N$10:$N$150,Inventário!$D$10:$D$150,Estoque!M$10,Inventário!$E$10:$E$150,Estoque!$C177)),"ERRO")</f>
        <v/>
      </c>
      <c r="N177" s="60" t="str">
        <f>IFERROR(IF(M177="","",SUMIFS(Inventário!$N$10:$N$150,Inventário!$D$10:$D$150,Estoque!N$10,Inventário!$E$10:$E$150,Estoque!$C177)),"ERRO")</f>
        <v/>
      </c>
      <c r="O177" s="60" t="str">
        <f>IFERROR(IF(N177="","",SUMIFS(Inventário!$N$10:$N$150,Inventário!$D$10:$D$150,Estoque!O$10,Inventário!$E$10:$E$150,Estoque!$C177)),"ERRO")</f>
        <v/>
      </c>
    </row>
    <row r="178" spans="1:15" ht="19.5" customHeight="1">
      <c r="A178" s="46"/>
      <c r="B178" s="45">
        <v>166</v>
      </c>
      <c r="C178" s="63" t="str">
        <f>IF('Cadastro de Produtos'!C170="","",VLOOKUP(B178,'Cadastro de Produtos'!$B$5:$C$204,2,0))</f>
        <v/>
      </c>
      <c r="D178" s="64" t="str">
        <f>IFERROR(IF(C178="","",SUMIFS(Inventário!$N$10:$N$150,Inventário!$D$10:$D$150,Estoque!D$10,Inventário!$E$10:$E$150,Estoque!$C178)),"ERRO")</f>
        <v/>
      </c>
      <c r="E178" s="64" t="str">
        <f>IFERROR(IF(D178="","",SUMIFS(Inventário!$N$10:$N$150,Inventário!$D$10:$D$150,Estoque!E$10,Inventário!$E$10:$E$150,Estoque!$C178)),"ERRO")</f>
        <v/>
      </c>
      <c r="F178" s="64" t="str">
        <f>IFERROR(IF(E178="","",SUMIFS(Inventário!$N$10:$N$150,Inventário!$D$10:$D$150,Estoque!F$10,Inventário!$E$10:$E$150,Estoque!$C178)),"ERRO")</f>
        <v/>
      </c>
      <c r="G178" s="64" t="str">
        <f>IFERROR(IF(F178="","",SUMIFS(Inventário!$N$10:$N$150,Inventário!$D$10:$D$150,Estoque!G$10,Inventário!$E$10:$E$150,Estoque!$C178)),"ERRO")</f>
        <v/>
      </c>
      <c r="H178" s="64" t="str">
        <f>IFERROR(IF(G178="","",SUMIFS(Inventário!$N$10:$N$150,Inventário!$D$10:$D$150,Estoque!H$10,Inventário!$E$10:$E$150,Estoque!$C178)),"ERRO")</f>
        <v/>
      </c>
      <c r="I178" s="64" t="str">
        <f>IFERROR(IF(H178="","",SUMIFS(Inventário!$N$10:$N$150,Inventário!$D$10:$D$150,Estoque!I$10,Inventário!$E$10:$E$150,Estoque!$C178)),"ERRO")</f>
        <v/>
      </c>
      <c r="J178" s="64" t="str">
        <f>IFERROR(IF(I178="","",SUMIFS(Inventário!$N$10:$N$150,Inventário!$D$10:$D$150,Estoque!J$10,Inventário!$E$10:$E$150,Estoque!$C178)),"ERRO")</f>
        <v/>
      </c>
      <c r="K178" s="64" t="str">
        <f>IFERROR(IF(J178="","",SUMIFS(Inventário!$N$10:$N$150,Inventário!$D$10:$D$150,Estoque!K$10,Inventário!$E$10:$E$150,Estoque!$C178)),"ERRO")</f>
        <v/>
      </c>
      <c r="L178" s="64" t="str">
        <f>IFERROR(IF(K178="","",SUMIFS(Inventário!$N$10:$N$150,Inventário!$D$10:$D$150,Estoque!L$10,Inventário!$E$10:$E$150,Estoque!$C178)),"ERRO")</f>
        <v/>
      </c>
      <c r="M178" s="64" t="str">
        <f>IFERROR(IF(L178="","",SUMIFS(Inventário!$N$10:$N$150,Inventário!$D$10:$D$150,Estoque!M$10,Inventário!$E$10:$E$150,Estoque!$C178)),"ERRO")</f>
        <v/>
      </c>
      <c r="N178" s="64" t="str">
        <f>IFERROR(IF(M178="","",SUMIFS(Inventário!$N$10:$N$150,Inventário!$D$10:$D$150,Estoque!N$10,Inventário!$E$10:$E$150,Estoque!$C178)),"ERRO")</f>
        <v/>
      </c>
      <c r="O178" s="64" t="str">
        <f>IFERROR(IF(N178="","",SUMIFS(Inventário!$N$10:$N$150,Inventário!$D$10:$D$150,Estoque!O$10,Inventário!$E$10:$E$150,Estoque!$C178)),"ERRO")</f>
        <v/>
      </c>
    </row>
    <row r="179" spans="1:15" ht="19.5" customHeight="1">
      <c r="A179" s="46"/>
      <c r="B179" s="45">
        <v>167</v>
      </c>
      <c r="C179" s="32" t="str">
        <f>IF('Cadastro de Produtos'!C171="","",VLOOKUP(B179,'Cadastro de Produtos'!$B$5:$C$204,2,0))</f>
        <v/>
      </c>
      <c r="D179" s="60" t="str">
        <f>IFERROR(IF(C179="","",SUMIFS(Inventário!$N$10:$N$150,Inventário!$D$10:$D$150,Estoque!D$10,Inventário!$E$10:$E$150,Estoque!$C179)),"ERRO")</f>
        <v/>
      </c>
      <c r="E179" s="60" t="str">
        <f>IFERROR(IF(D179="","",SUMIFS(Inventário!$N$10:$N$150,Inventário!$D$10:$D$150,Estoque!E$10,Inventário!$E$10:$E$150,Estoque!$C179)),"ERRO")</f>
        <v/>
      </c>
      <c r="F179" s="60" t="str">
        <f>IFERROR(IF(E179="","",SUMIFS(Inventário!$N$10:$N$150,Inventário!$D$10:$D$150,Estoque!F$10,Inventário!$E$10:$E$150,Estoque!$C179)),"ERRO")</f>
        <v/>
      </c>
      <c r="G179" s="60" t="str">
        <f>IFERROR(IF(F179="","",SUMIFS(Inventário!$N$10:$N$150,Inventário!$D$10:$D$150,Estoque!G$10,Inventário!$E$10:$E$150,Estoque!$C179)),"ERRO")</f>
        <v/>
      </c>
      <c r="H179" s="60" t="str">
        <f>IFERROR(IF(G179="","",SUMIFS(Inventário!$N$10:$N$150,Inventário!$D$10:$D$150,Estoque!H$10,Inventário!$E$10:$E$150,Estoque!$C179)),"ERRO")</f>
        <v/>
      </c>
      <c r="I179" s="60" t="str">
        <f>IFERROR(IF(H179="","",SUMIFS(Inventário!$N$10:$N$150,Inventário!$D$10:$D$150,Estoque!I$10,Inventário!$E$10:$E$150,Estoque!$C179)),"ERRO")</f>
        <v/>
      </c>
      <c r="J179" s="60" t="str">
        <f>IFERROR(IF(I179="","",SUMIFS(Inventário!$N$10:$N$150,Inventário!$D$10:$D$150,Estoque!J$10,Inventário!$E$10:$E$150,Estoque!$C179)),"ERRO")</f>
        <v/>
      </c>
      <c r="K179" s="60" t="str">
        <f>IFERROR(IF(J179="","",SUMIFS(Inventário!$N$10:$N$150,Inventário!$D$10:$D$150,Estoque!K$10,Inventário!$E$10:$E$150,Estoque!$C179)),"ERRO")</f>
        <v/>
      </c>
      <c r="L179" s="60" t="str">
        <f>IFERROR(IF(K179="","",SUMIFS(Inventário!$N$10:$N$150,Inventário!$D$10:$D$150,Estoque!L$10,Inventário!$E$10:$E$150,Estoque!$C179)),"ERRO")</f>
        <v/>
      </c>
      <c r="M179" s="60" t="str">
        <f>IFERROR(IF(L179="","",SUMIFS(Inventário!$N$10:$N$150,Inventário!$D$10:$D$150,Estoque!M$10,Inventário!$E$10:$E$150,Estoque!$C179)),"ERRO")</f>
        <v/>
      </c>
      <c r="N179" s="60" t="str">
        <f>IFERROR(IF(M179="","",SUMIFS(Inventário!$N$10:$N$150,Inventário!$D$10:$D$150,Estoque!N$10,Inventário!$E$10:$E$150,Estoque!$C179)),"ERRO")</f>
        <v/>
      </c>
      <c r="O179" s="60" t="str">
        <f>IFERROR(IF(N179="","",SUMIFS(Inventário!$N$10:$N$150,Inventário!$D$10:$D$150,Estoque!O$10,Inventário!$E$10:$E$150,Estoque!$C179)),"ERRO")</f>
        <v/>
      </c>
    </row>
    <row r="180" spans="1:15" ht="19.5" customHeight="1">
      <c r="A180" s="46"/>
      <c r="B180" s="45">
        <v>168</v>
      </c>
      <c r="C180" s="63" t="str">
        <f>IF('Cadastro de Produtos'!C172="","",VLOOKUP(B180,'Cadastro de Produtos'!$B$5:$C$204,2,0))</f>
        <v/>
      </c>
      <c r="D180" s="64" t="str">
        <f>IFERROR(IF(C180="","",SUMIFS(Inventário!$N$10:$N$150,Inventário!$D$10:$D$150,Estoque!D$10,Inventário!$E$10:$E$150,Estoque!$C180)),"ERRO")</f>
        <v/>
      </c>
      <c r="E180" s="64" t="str">
        <f>IFERROR(IF(D180="","",SUMIFS(Inventário!$N$10:$N$150,Inventário!$D$10:$D$150,Estoque!E$10,Inventário!$E$10:$E$150,Estoque!$C180)),"ERRO")</f>
        <v/>
      </c>
      <c r="F180" s="64" t="str">
        <f>IFERROR(IF(E180="","",SUMIFS(Inventário!$N$10:$N$150,Inventário!$D$10:$D$150,Estoque!F$10,Inventário!$E$10:$E$150,Estoque!$C180)),"ERRO")</f>
        <v/>
      </c>
      <c r="G180" s="64" t="str">
        <f>IFERROR(IF(F180="","",SUMIFS(Inventário!$N$10:$N$150,Inventário!$D$10:$D$150,Estoque!G$10,Inventário!$E$10:$E$150,Estoque!$C180)),"ERRO")</f>
        <v/>
      </c>
      <c r="H180" s="64" t="str">
        <f>IFERROR(IF(G180="","",SUMIFS(Inventário!$N$10:$N$150,Inventário!$D$10:$D$150,Estoque!H$10,Inventário!$E$10:$E$150,Estoque!$C180)),"ERRO")</f>
        <v/>
      </c>
      <c r="I180" s="64" t="str">
        <f>IFERROR(IF(H180="","",SUMIFS(Inventário!$N$10:$N$150,Inventário!$D$10:$D$150,Estoque!I$10,Inventário!$E$10:$E$150,Estoque!$C180)),"ERRO")</f>
        <v/>
      </c>
      <c r="J180" s="64" t="str">
        <f>IFERROR(IF(I180="","",SUMIFS(Inventário!$N$10:$N$150,Inventário!$D$10:$D$150,Estoque!J$10,Inventário!$E$10:$E$150,Estoque!$C180)),"ERRO")</f>
        <v/>
      </c>
      <c r="K180" s="64" t="str">
        <f>IFERROR(IF(J180="","",SUMIFS(Inventário!$N$10:$N$150,Inventário!$D$10:$D$150,Estoque!K$10,Inventário!$E$10:$E$150,Estoque!$C180)),"ERRO")</f>
        <v/>
      </c>
      <c r="L180" s="64" t="str">
        <f>IFERROR(IF(K180="","",SUMIFS(Inventário!$N$10:$N$150,Inventário!$D$10:$D$150,Estoque!L$10,Inventário!$E$10:$E$150,Estoque!$C180)),"ERRO")</f>
        <v/>
      </c>
      <c r="M180" s="64" t="str">
        <f>IFERROR(IF(L180="","",SUMIFS(Inventário!$N$10:$N$150,Inventário!$D$10:$D$150,Estoque!M$10,Inventário!$E$10:$E$150,Estoque!$C180)),"ERRO")</f>
        <v/>
      </c>
      <c r="N180" s="64" t="str">
        <f>IFERROR(IF(M180="","",SUMIFS(Inventário!$N$10:$N$150,Inventário!$D$10:$D$150,Estoque!N$10,Inventário!$E$10:$E$150,Estoque!$C180)),"ERRO")</f>
        <v/>
      </c>
      <c r="O180" s="64" t="str">
        <f>IFERROR(IF(N180="","",SUMIFS(Inventário!$N$10:$N$150,Inventário!$D$10:$D$150,Estoque!O$10,Inventário!$E$10:$E$150,Estoque!$C180)),"ERRO")</f>
        <v/>
      </c>
    </row>
    <row r="181" spans="1:15" ht="19.5" customHeight="1">
      <c r="A181" s="46"/>
      <c r="B181" s="45">
        <v>169</v>
      </c>
      <c r="C181" s="32" t="str">
        <f>IF('Cadastro de Produtos'!C173="","",VLOOKUP(B181,'Cadastro de Produtos'!$B$5:$C$204,2,0))</f>
        <v/>
      </c>
      <c r="D181" s="60" t="str">
        <f>IFERROR(IF(C181="","",SUMIFS(Inventário!$N$10:$N$150,Inventário!$D$10:$D$150,Estoque!D$10,Inventário!$E$10:$E$150,Estoque!$C181)),"ERRO")</f>
        <v/>
      </c>
      <c r="E181" s="60" t="str">
        <f>IFERROR(IF(D181="","",SUMIFS(Inventário!$N$10:$N$150,Inventário!$D$10:$D$150,Estoque!E$10,Inventário!$E$10:$E$150,Estoque!$C181)),"ERRO")</f>
        <v/>
      </c>
      <c r="F181" s="60" t="str">
        <f>IFERROR(IF(E181="","",SUMIFS(Inventário!$N$10:$N$150,Inventário!$D$10:$D$150,Estoque!F$10,Inventário!$E$10:$E$150,Estoque!$C181)),"ERRO")</f>
        <v/>
      </c>
      <c r="G181" s="60" t="str">
        <f>IFERROR(IF(F181="","",SUMIFS(Inventário!$N$10:$N$150,Inventário!$D$10:$D$150,Estoque!G$10,Inventário!$E$10:$E$150,Estoque!$C181)),"ERRO")</f>
        <v/>
      </c>
      <c r="H181" s="60" t="str">
        <f>IFERROR(IF(G181="","",SUMIFS(Inventário!$N$10:$N$150,Inventário!$D$10:$D$150,Estoque!H$10,Inventário!$E$10:$E$150,Estoque!$C181)),"ERRO")</f>
        <v/>
      </c>
      <c r="I181" s="60" t="str">
        <f>IFERROR(IF(H181="","",SUMIFS(Inventário!$N$10:$N$150,Inventário!$D$10:$D$150,Estoque!I$10,Inventário!$E$10:$E$150,Estoque!$C181)),"ERRO")</f>
        <v/>
      </c>
      <c r="J181" s="60" t="str">
        <f>IFERROR(IF(I181="","",SUMIFS(Inventário!$N$10:$N$150,Inventário!$D$10:$D$150,Estoque!J$10,Inventário!$E$10:$E$150,Estoque!$C181)),"ERRO")</f>
        <v/>
      </c>
      <c r="K181" s="60" t="str">
        <f>IFERROR(IF(J181="","",SUMIFS(Inventário!$N$10:$N$150,Inventário!$D$10:$D$150,Estoque!K$10,Inventário!$E$10:$E$150,Estoque!$C181)),"ERRO")</f>
        <v/>
      </c>
      <c r="L181" s="60" t="str">
        <f>IFERROR(IF(K181="","",SUMIFS(Inventário!$N$10:$N$150,Inventário!$D$10:$D$150,Estoque!L$10,Inventário!$E$10:$E$150,Estoque!$C181)),"ERRO")</f>
        <v/>
      </c>
      <c r="M181" s="60" t="str">
        <f>IFERROR(IF(L181="","",SUMIFS(Inventário!$N$10:$N$150,Inventário!$D$10:$D$150,Estoque!M$10,Inventário!$E$10:$E$150,Estoque!$C181)),"ERRO")</f>
        <v/>
      </c>
      <c r="N181" s="60" t="str">
        <f>IFERROR(IF(M181="","",SUMIFS(Inventário!$N$10:$N$150,Inventário!$D$10:$D$150,Estoque!N$10,Inventário!$E$10:$E$150,Estoque!$C181)),"ERRO")</f>
        <v/>
      </c>
      <c r="O181" s="60" t="str">
        <f>IFERROR(IF(N181="","",SUMIFS(Inventário!$N$10:$N$150,Inventário!$D$10:$D$150,Estoque!O$10,Inventário!$E$10:$E$150,Estoque!$C181)),"ERRO")</f>
        <v/>
      </c>
    </row>
    <row r="182" spans="1:15" ht="19.5" customHeight="1">
      <c r="A182" s="46"/>
      <c r="B182" s="45">
        <v>170</v>
      </c>
      <c r="C182" s="63" t="str">
        <f>IF('Cadastro de Produtos'!C174="","",VLOOKUP(B182,'Cadastro de Produtos'!$B$5:$C$204,2,0))</f>
        <v/>
      </c>
      <c r="D182" s="64" t="str">
        <f>IFERROR(IF(C182="","",SUMIFS(Inventário!$N$10:$N$150,Inventário!$D$10:$D$150,Estoque!D$10,Inventário!$E$10:$E$150,Estoque!$C182)),"ERRO")</f>
        <v/>
      </c>
      <c r="E182" s="64" t="str">
        <f>IFERROR(IF(D182="","",SUMIFS(Inventário!$N$10:$N$150,Inventário!$D$10:$D$150,Estoque!E$10,Inventário!$E$10:$E$150,Estoque!$C182)),"ERRO")</f>
        <v/>
      </c>
      <c r="F182" s="64" t="str">
        <f>IFERROR(IF(E182="","",SUMIFS(Inventário!$N$10:$N$150,Inventário!$D$10:$D$150,Estoque!F$10,Inventário!$E$10:$E$150,Estoque!$C182)),"ERRO")</f>
        <v/>
      </c>
      <c r="G182" s="64" t="str">
        <f>IFERROR(IF(F182="","",SUMIFS(Inventário!$N$10:$N$150,Inventário!$D$10:$D$150,Estoque!G$10,Inventário!$E$10:$E$150,Estoque!$C182)),"ERRO")</f>
        <v/>
      </c>
      <c r="H182" s="64" t="str">
        <f>IFERROR(IF(G182="","",SUMIFS(Inventário!$N$10:$N$150,Inventário!$D$10:$D$150,Estoque!H$10,Inventário!$E$10:$E$150,Estoque!$C182)),"ERRO")</f>
        <v/>
      </c>
      <c r="I182" s="64" t="str">
        <f>IFERROR(IF(H182="","",SUMIFS(Inventário!$N$10:$N$150,Inventário!$D$10:$D$150,Estoque!I$10,Inventário!$E$10:$E$150,Estoque!$C182)),"ERRO")</f>
        <v/>
      </c>
      <c r="J182" s="64" t="str">
        <f>IFERROR(IF(I182="","",SUMIFS(Inventário!$N$10:$N$150,Inventário!$D$10:$D$150,Estoque!J$10,Inventário!$E$10:$E$150,Estoque!$C182)),"ERRO")</f>
        <v/>
      </c>
      <c r="K182" s="64" t="str">
        <f>IFERROR(IF(J182="","",SUMIFS(Inventário!$N$10:$N$150,Inventário!$D$10:$D$150,Estoque!K$10,Inventário!$E$10:$E$150,Estoque!$C182)),"ERRO")</f>
        <v/>
      </c>
      <c r="L182" s="64" t="str">
        <f>IFERROR(IF(K182="","",SUMIFS(Inventário!$N$10:$N$150,Inventário!$D$10:$D$150,Estoque!L$10,Inventário!$E$10:$E$150,Estoque!$C182)),"ERRO")</f>
        <v/>
      </c>
      <c r="M182" s="64" t="str">
        <f>IFERROR(IF(L182="","",SUMIFS(Inventário!$N$10:$N$150,Inventário!$D$10:$D$150,Estoque!M$10,Inventário!$E$10:$E$150,Estoque!$C182)),"ERRO")</f>
        <v/>
      </c>
      <c r="N182" s="64" t="str">
        <f>IFERROR(IF(M182="","",SUMIFS(Inventário!$N$10:$N$150,Inventário!$D$10:$D$150,Estoque!N$10,Inventário!$E$10:$E$150,Estoque!$C182)),"ERRO")</f>
        <v/>
      </c>
      <c r="O182" s="64" t="str">
        <f>IFERROR(IF(N182="","",SUMIFS(Inventário!$N$10:$N$150,Inventário!$D$10:$D$150,Estoque!O$10,Inventário!$E$10:$E$150,Estoque!$C182)),"ERRO")</f>
        <v/>
      </c>
    </row>
    <row r="183" spans="1:15" ht="19.5" customHeight="1">
      <c r="A183" s="46"/>
      <c r="B183" s="45">
        <v>171</v>
      </c>
      <c r="C183" s="32" t="str">
        <f>IF('Cadastro de Produtos'!C175="","",VLOOKUP(B183,'Cadastro de Produtos'!$B$5:$C$204,2,0))</f>
        <v/>
      </c>
      <c r="D183" s="60" t="str">
        <f>IFERROR(IF(C183="","",SUMIFS(Inventário!$N$10:$N$150,Inventário!$D$10:$D$150,Estoque!D$10,Inventário!$E$10:$E$150,Estoque!$C183)),"ERRO")</f>
        <v/>
      </c>
      <c r="E183" s="60" t="str">
        <f>IFERROR(IF(D183="","",SUMIFS(Inventário!$N$10:$N$150,Inventário!$D$10:$D$150,Estoque!E$10,Inventário!$E$10:$E$150,Estoque!$C183)),"ERRO")</f>
        <v/>
      </c>
      <c r="F183" s="60" t="str">
        <f>IFERROR(IF(E183="","",SUMIFS(Inventário!$N$10:$N$150,Inventário!$D$10:$D$150,Estoque!F$10,Inventário!$E$10:$E$150,Estoque!$C183)),"ERRO")</f>
        <v/>
      </c>
      <c r="G183" s="60" t="str">
        <f>IFERROR(IF(F183="","",SUMIFS(Inventário!$N$10:$N$150,Inventário!$D$10:$D$150,Estoque!G$10,Inventário!$E$10:$E$150,Estoque!$C183)),"ERRO")</f>
        <v/>
      </c>
      <c r="H183" s="60" t="str">
        <f>IFERROR(IF(G183="","",SUMIFS(Inventário!$N$10:$N$150,Inventário!$D$10:$D$150,Estoque!H$10,Inventário!$E$10:$E$150,Estoque!$C183)),"ERRO")</f>
        <v/>
      </c>
      <c r="I183" s="60" t="str">
        <f>IFERROR(IF(H183="","",SUMIFS(Inventário!$N$10:$N$150,Inventário!$D$10:$D$150,Estoque!I$10,Inventário!$E$10:$E$150,Estoque!$C183)),"ERRO")</f>
        <v/>
      </c>
      <c r="J183" s="60" t="str">
        <f>IFERROR(IF(I183="","",SUMIFS(Inventário!$N$10:$N$150,Inventário!$D$10:$D$150,Estoque!J$10,Inventário!$E$10:$E$150,Estoque!$C183)),"ERRO")</f>
        <v/>
      </c>
      <c r="K183" s="60" t="str">
        <f>IFERROR(IF(J183="","",SUMIFS(Inventário!$N$10:$N$150,Inventário!$D$10:$D$150,Estoque!K$10,Inventário!$E$10:$E$150,Estoque!$C183)),"ERRO")</f>
        <v/>
      </c>
      <c r="L183" s="60" t="str">
        <f>IFERROR(IF(K183="","",SUMIFS(Inventário!$N$10:$N$150,Inventário!$D$10:$D$150,Estoque!L$10,Inventário!$E$10:$E$150,Estoque!$C183)),"ERRO")</f>
        <v/>
      </c>
      <c r="M183" s="60" t="str">
        <f>IFERROR(IF(L183="","",SUMIFS(Inventário!$N$10:$N$150,Inventário!$D$10:$D$150,Estoque!M$10,Inventário!$E$10:$E$150,Estoque!$C183)),"ERRO")</f>
        <v/>
      </c>
      <c r="N183" s="60" t="str">
        <f>IFERROR(IF(M183="","",SUMIFS(Inventário!$N$10:$N$150,Inventário!$D$10:$D$150,Estoque!N$10,Inventário!$E$10:$E$150,Estoque!$C183)),"ERRO")</f>
        <v/>
      </c>
      <c r="O183" s="60" t="str">
        <f>IFERROR(IF(N183="","",SUMIFS(Inventário!$N$10:$N$150,Inventário!$D$10:$D$150,Estoque!O$10,Inventário!$E$10:$E$150,Estoque!$C183)),"ERRO")</f>
        <v/>
      </c>
    </row>
    <row r="184" spans="1:15" ht="19.5" customHeight="1">
      <c r="A184" s="46"/>
      <c r="B184" s="45">
        <v>172</v>
      </c>
      <c r="C184" s="63" t="str">
        <f>IF('Cadastro de Produtos'!C176="","",VLOOKUP(B184,'Cadastro de Produtos'!$B$5:$C$204,2,0))</f>
        <v/>
      </c>
      <c r="D184" s="64" t="str">
        <f>IFERROR(IF(C184="","",SUMIFS(Inventário!$N$10:$N$150,Inventário!$D$10:$D$150,Estoque!D$10,Inventário!$E$10:$E$150,Estoque!$C184)),"ERRO")</f>
        <v/>
      </c>
      <c r="E184" s="64" t="str">
        <f>IFERROR(IF(D184="","",SUMIFS(Inventário!$N$10:$N$150,Inventário!$D$10:$D$150,Estoque!E$10,Inventário!$E$10:$E$150,Estoque!$C184)),"ERRO")</f>
        <v/>
      </c>
      <c r="F184" s="64" t="str">
        <f>IFERROR(IF(E184="","",SUMIFS(Inventário!$N$10:$N$150,Inventário!$D$10:$D$150,Estoque!F$10,Inventário!$E$10:$E$150,Estoque!$C184)),"ERRO")</f>
        <v/>
      </c>
      <c r="G184" s="64" t="str">
        <f>IFERROR(IF(F184="","",SUMIFS(Inventário!$N$10:$N$150,Inventário!$D$10:$D$150,Estoque!G$10,Inventário!$E$10:$E$150,Estoque!$C184)),"ERRO")</f>
        <v/>
      </c>
      <c r="H184" s="64" t="str">
        <f>IFERROR(IF(G184="","",SUMIFS(Inventário!$N$10:$N$150,Inventário!$D$10:$D$150,Estoque!H$10,Inventário!$E$10:$E$150,Estoque!$C184)),"ERRO")</f>
        <v/>
      </c>
      <c r="I184" s="64" t="str">
        <f>IFERROR(IF(H184="","",SUMIFS(Inventário!$N$10:$N$150,Inventário!$D$10:$D$150,Estoque!I$10,Inventário!$E$10:$E$150,Estoque!$C184)),"ERRO")</f>
        <v/>
      </c>
      <c r="J184" s="64" t="str">
        <f>IFERROR(IF(I184="","",SUMIFS(Inventário!$N$10:$N$150,Inventário!$D$10:$D$150,Estoque!J$10,Inventário!$E$10:$E$150,Estoque!$C184)),"ERRO")</f>
        <v/>
      </c>
      <c r="K184" s="64" t="str">
        <f>IFERROR(IF(J184="","",SUMIFS(Inventário!$N$10:$N$150,Inventário!$D$10:$D$150,Estoque!K$10,Inventário!$E$10:$E$150,Estoque!$C184)),"ERRO")</f>
        <v/>
      </c>
      <c r="L184" s="64" t="str">
        <f>IFERROR(IF(K184="","",SUMIFS(Inventário!$N$10:$N$150,Inventário!$D$10:$D$150,Estoque!L$10,Inventário!$E$10:$E$150,Estoque!$C184)),"ERRO")</f>
        <v/>
      </c>
      <c r="M184" s="64" t="str">
        <f>IFERROR(IF(L184="","",SUMIFS(Inventário!$N$10:$N$150,Inventário!$D$10:$D$150,Estoque!M$10,Inventário!$E$10:$E$150,Estoque!$C184)),"ERRO")</f>
        <v/>
      </c>
      <c r="N184" s="64" t="str">
        <f>IFERROR(IF(M184="","",SUMIFS(Inventário!$N$10:$N$150,Inventário!$D$10:$D$150,Estoque!N$10,Inventário!$E$10:$E$150,Estoque!$C184)),"ERRO")</f>
        <v/>
      </c>
      <c r="O184" s="64" t="str">
        <f>IFERROR(IF(N184="","",SUMIFS(Inventário!$N$10:$N$150,Inventário!$D$10:$D$150,Estoque!O$10,Inventário!$E$10:$E$150,Estoque!$C184)),"ERRO")</f>
        <v/>
      </c>
    </row>
    <row r="185" spans="1:15" ht="19.5" customHeight="1">
      <c r="A185" s="46"/>
      <c r="B185" s="45">
        <v>173</v>
      </c>
      <c r="C185" s="32" t="str">
        <f>IF('Cadastro de Produtos'!C177="","",VLOOKUP(B185,'Cadastro de Produtos'!$B$5:$C$204,2,0))</f>
        <v/>
      </c>
      <c r="D185" s="60" t="str">
        <f>IFERROR(IF(C185="","",SUMIFS(Inventário!$N$10:$N$150,Inventário!$D$10:$D$150,Estoque!D$10,Inventário!$E$10:$E$150,Estoque!$C185)),"ERRO")</f>
        <v/>
      </c>
      <c r="E185" s="60" t="str">
        <f>IFERROR(IF(D185="","",SUMIFS(Inventário!$N$10:$N$150,Inventário!$D$10:$D$150,Estoque!E$10,Inventário!$E$10:$E$150,Estoque!$C185)),"ERRO")</f>
        <v/>
      </c>
      <c r="F185" s="60" t="str">
        <f>IFERROR(IF(E185="","",SUMIFS(Inventário!$N$10:$N$150,Inventário!$D$10:$D$150,Estoque!F$10,Inventário!$E$10:$E$150,Estoque!$C185)),"ERRO")</f>
        <v/>
      </c>
      <c r="G185" s="60" t="str">
        <f>IFERROR(IF(F185="","",SUMIFS(Inventário!$N$10:$N$150,Inventário!$D$10:$D$150,Estoque!G$10,Inventário!$E$10:$E$150,Estoque!$C185)),"ERRO")</f>
        <v/>
      </c>
      <c r="H185" s="60" t="str">
        <f>IFERROR(IF(G185="","",SUMIFS(Inventário!$N$10:$N$150,Inventário!$D$10:$D$150,Estoque!H$10,Inventário!$E$10:$E$150,Estoque!$C185)),"ERRO")</f>
        <v/>
      </c>
      <c r="I185" s="60" t="str">
        <f>IFERROR(IF(H185="","",SUMIFS(Inventário!$N$10:$N$150,Inventário!$D$10:$D$150,Estoque!I$10,Inventário!$E$10:$E$150,Estoque!$C185)),"ERRO")</f>
        <v/>
      </c>
      <c r="J185" s="60" t="str">
        <f>IFERROR(IF(I185="","",SUMIFS(Inventário!$N$10:$N$150,Inventário!$D$10:$D$150,Estoque!J$10,Inventário!$E$10:$E$150,Estoque!$C185)),"ERRO")</f>
        <v/>
      </c>
      <c r="K185" s="60" t="str">
        <f>IFERROR(IF(J185="","",SUMIFS(Inventário!$N$10:$N$150,Inventário!$D$10:$D$150,Estoque!K$10,Inventário!$E$10:$E$150,Estoque!$C185)),"ERRO")</f>
        <v/>
      </c>
      <c r="L185" s="60" t="str">
        <f>IFERROR(IF(K185="","",SUMIFS(Inventário!$N$10:$N$150,Inventário!$D$10:$D$150,Estoque!L$10,Inventário!$E$10:$E$150,Estoque!$C185)),"ERRO")</f>
        <v/>
      </c>
      <c r="M185" s="60" t="str">
        <f>IFERROR(IF(L185="","",SUMIFS(Inventário!$N$10:$N$150,Inventário!$D$10:$D$150,Estoque!M$10,Inventário!$E$10:$E$150,Estoque!$C185)),"ERRO")</f>
        <v/>
      </c>
      <c r="N185" s="60" t="str">
        <f>IFERROR(IF(M185="","",SUMIFS(Inventário!$N$10:$N$150,Inventário!$D$10:$D$150,Estoque!N$10,Inventário!$E$10:$E$150,Estoque!$C185)),"ERRO")</f>
        <v/>
      </c>
      <c r="O185" s="60" t="str">
        <f>IFERROR(IF(N185="","",SUMIFS(Inventário!$N$10:$N$150,Inventário!$D$10:$D$150,Estoque!O$10,Inventário!$E$10:$E$150,Estoque!$C185)),"ERRO")</f>
        <v/>
      </c>
    </row>
    <row r="186" spans="1:15" ht="19.5" customHeight="1">
      <c r="A186" s="46"/>
      <c r="B186" s="45">
        <v>174</v>
      </c>
      <c r="C186" s="63" t="str">
        <f>IF('Cadastro de Produtos'!C178="","",VLOOKUP(B186,'Cadastro de Produtos'!$B$5:$C$204,2,0))</f>
        <v/>
      </c>
      <c r="D186" s="64" t="str">
        <f>IFERROR(IF(C186="","",SUMIFS(Inventário!$N$10:$N$150,Inventário!$D$10:$D$150,Estoque!D$10,Inventário!$E$10:$E$150,Estoque!$C186)),"ERRO")</f>
        <v/>
      </c>
      <c r="E186" s="64" t="str">
        <f>IFERROR(IF(D186="","",SUMIFS(Inventário!$N$10:$N$150,Inventário!$D$10:$D$150,Estoque!E$10,Inventário!$E$10:$E$150,Estoque!$C186)),"ERRO")</f>
        <v/>
      </c>
      <c r="F186" s="64" t="str">
        <f>IFERROR(IF(E186="","",SUMIFS(Inventário!$N$10:$N$150,Inventário!$D$10:$D$150,Estoque!F$10,Inventário!$E$10:$E$150,Estoque!$C186)),"ERRO")</f>
        <v/>
      </c>
      <c r="G186" s="64" t="str">
        <f>IFERROR(IF(F186="","",SUMIFS(Inventário!$N$10:$N$150,Inventário!$D$10:$D$150,Estoque!G$10,Inventário!$E$10:$E$150,Estoque!$C186)),"ERRO")</f>
        <v/>
      </c>
      <c r="H186" s="64" t="str">
        <f>IFERROR(IF(G186="","",SUMIFS(Inventário!$N$10:$N$150,Inventário!$D$10:$D$150,Estoque!H$10,Inventário!$E$10:$E$150,Estoque!$C186)),"ERRO")</f>
        <v/>
      </c>
      <c r="I186" s="64" t="str">
        <f>IFERROR(IF(H186="","",SUMIFS(Inventário!$N$10:$N$150,Inventário!$D$10:$D$150,Estoque!I$10,Inventário!$E$10:$E$150,Estoque!$C186)),"ERRO")</f>
        <v/>
      </c>
      <c r="J186" s="64" t="str">
        <f>IFERROR(IF(I186="","",SUMIFS(Inventário!$N$10:$N$150,Inventário!$D$10:$D$150,Estoque!J$10,Inventário!$E$10:$E$150,Estoque!$C186)),"ERRO")</f>
        <v/>
      </c>
      <c r="K186" s="64" t="str">
        <f>IFERROR(IF(J186="","",SUMIFS(Inventário!$N$10:$N$150,Inventário!$D$10:$D$150,Estoque!K$10,Inventário!$E$10:$E$150,Estoque!$C186)),"ERRO")</f>
        <v/>
      </c>
      <c r="L186" s="64" t="str">
        <f>IFERROR(IF(K186="","",SUMIFS(Inventário!$N$10:$N$150,Inventário!$D$10:$D$150,Estoque!L$10,Inventário!$E$10:$E$150,Estoque!$C186)),"ERRO")</f>
        <v/>
      </c>
      <c r="M186" s="64" t="str">
        <f>IFERROR(IF(L186="","",SUMIFS(Inventário!$N$10:$N$150,Inventário!$D$10:$D$150,Estoque!M$10,Inventário!$E$10:$E$150,Estoque!$C186)),"ERRO")</f>
        <v/>
      </c>
      <c r="N186" s="64" t="str">
        <f>IFERROR(IF(M186="","",SUMIFS(Inventário!$N$10:$N$150,Inventário!$D$10:$D$150,Estoque!N$10,Inventário!$E$10:$E$150,Estoque!$C186)),"ERRO")</f>
        <v/>
      </c>
      <c r="O186" s="64" t="str">
        <f>IFERROR(IF(N186="","",SUMIFS(Inventário!$N$10:$N$150,Inventário!$D$10:$D$150,Estoque!O$10,Inventário!$E$10:$E$150,Estoque!$C186)),"ERRO")</f>
        <v/>
      </c>
    </row>
    <row r="187" spans="1:15" ht="19.5" customHeight="1">
      <c r="A187" s="46"/>
      <c r="B187" s="45">
        <v>175</v>
      </c>
      <c r="C187" s="32" t="str">
        <f>IF('Cadastro de Produtos'!C179="","",VLOOKUP(B187,'Cadastro de Produtos'!$B$5:$C$204,2,0))</f>
        <v/>
      </c>
      <c r="D187" s="60" t="str">
        <f>IFERROR(IF(C187="","",SUMIFS(Inventário!$N$10:$N$150,Inventário!$D$10:$D$150,Estoque!D$10,Inventário!$E$10:$E$150,Estoque!$C187)),"ERRO")</f>
        <v/>
      </c>
      <c r="E187" s="60" t="str">
        <f>IFERROR(IF(D187="","",SUMIFS(Inventário!$N$10:$N$150,Inventário!$D$10:$D$150,Estoque!E$10,Inventário!$E$10:$E$150,Estoque!$C187)),"ERRO")</f>
        <v/>
      </c>
      <c r="F187" s="60" t="str">
        <f>IFERROR(IF(E187="","",SUMIFS(Inventário!$N$10:$N$150,Inventário!$D$10:$D$150,Estoque!F$10,Inventário!$E$10:$E$150,Estoque!$C187)),"ERRO")</f>
        <v/>
      </c>
      <c r="G187" s="60" t="str">
        <f>IFERROR(IF(F187="","",SUMIFS(Inventário!$N$10:$N$150,Inventário!$D$10:$D$150,Estoque!G$10,Inventário!$E$10:$E$150,Estoque!$C187)),"ERRO")</f>
        <v/>
      </c>
      <c r="H187" s="60" t="str">
        <f>IFERROR(IF(G187="","",SUMIFS(Inventário!$N$10:$N$150,Inventário!$D$10:$D$150,Estoque!H$10,Inventário!$E$10:$E$150,Estoque!$C187)),"ERRO")</f>
        <v/>
      </c>
      <c r="I187" s="60" t="str">
        <f>IFERROR(IF(H187="","",SUMIFS(Inventário!$N$10:$N$150,Inventário!$D$10:$D$150,Estoque!I$10,Inventário!$E$10:$E$150,Estoque!$C187)),"ERRO")</f>
        <v/>
      </c>
      <c r="J187" s="60" t="str">
        <f>IFERROR(IF(I187="","",SUMIFS(Inventário!$N$10:$N$150,Inventário!$D$10:$D$150,Estoque!J$10,Inventário!$E$10:$E$150,Estoque!$C187)),"ERRO")</f>
        <v/>
      </c>
      <c r="K187" s="60" t="str">
        <f>IFERROR(IF(J187="","",SUMIFS(Inventário!$N$10:$N$150,Inventário!$D$10:$D$150,Estoque!K$10,Inventário!$E$10:$E$150,Estoque!$C187)),"ERRO")</f>
        <v/>
      </c>
      <c r="L187" s="60" t="str">
        <f>IFERROR(IF(K187="","",SUMIFS(Inventário!$N$10:$N$150,Inventário!$D$10:$D$150,Estoque!L$10,Inventário!$E$10:$E$150,Estoque!$C187)),"ERRO")</f>
        <v/>
      </c>
      <c r="M187" s="60" t="str">
        <f>IFERROR(IF(L187="","",SUMIFS(Inventário!$N$10:$N$150,Inventário!$D$10:$D$150,Estoque!M$10,Inventário!$E$10:$E$150,Estoque!$C187)),"ERRO")</f>
        <v/>
      </c>
      <c r="N187" s="60" t="str">
        <f>IFERROR(IF(M187="","",SUMIFS(Inventário!$N$10:$N$150,Inventário!$D$10:$D$150,Estoque!N$10,Inventário!$E$10:$E$150,Estoque!$C187)),"ERRO")</f>
        <v/>
      </c>
      <c r="O187" s="60" t="str">
        <f>IFERROR(IF(N187="","",SUMIFS(Inventário!$N$10:$N$150,Inventário!$D$10:$D$150,Estoque!O$10,Inventário!$E$10:$E$150,Estoque!$C187)),"ERRO")</f>
        <v/>
      </c>
    </row>
    <row r="188" spans="1:15" ht="19.5" customHeight="1">
      <c r="A188" s="46"/>
      <c r="B188" s="45">
        <v>176</v>
      </c>
      <c r="C188" s="63" t="str">
        <f>IF('Cadastro de Produtos'!C180="","",VLOOKUP(B188,'Cadastro de Produtos'!$B$5:$C$204,2,0))</f>
        <v/>
      </c>
      <c r="D188" s="64" t="str">
        <f>IFERROR(IF(C188="","",SUMIFS(Inventário!$N$10:$N$150,Inventário!$D$10:$D$150,Estoque!D$10,Inventário!$E$10:$E$150,Estoque!$C188)),"ERRO")</f>
        <v/>
      </c>
      <c r="E188" s="64" t="str">
        <f>IFERROR(IF(D188="","",SUMIFS(Inventário!$N$10:$N$150,Inventário!$D$10:$D$150,Estoque!E$10,Inventário!$E$10:$E$150,Estoque!$C188)),"ERRO")</f>
        <v/>
      </c>
      <c r="F188" s="64" t="str">
        <f>IFERROR(IF(E188="","",SUMIFS(Inventário!$N$10:$N$150,Inventário!$D$10:$D$150,Estoque!F$10,Inventário!$E$10:$E$150,Estoque!$C188)),"ERRO")</f>
        <v/>
      </c>
      <c r="G188" s="64" t="str">
        <f>IFERROR(IF(F188="","",SUMIFS(Inventário!$N$10:$N$150,Inventário!$D$10:$D$150,Estoque!G$10,Inventário!$E$10:$E$150,Estoque!$C188)),"ERRO")</f>
        <v/>
      </c>
      <c r="H188" s="64" t="str">
        <f>IFERROR(IF(G188="","",SUMIFS(Inventário!$N$10:$N$150,Inventário!$D$10:$D$150,Estoque!H$10,Inventário!$E$10:$E$150,Estoque!$C188)),"ERRO")</f>
        <v/>
      </c>
      <c r="I188" s="64" t="str">
        <f>IFERROR(IF(H188="","",SUMIFS(Inventário!$N$10:$N$150,Inventário!$D$10:$D$150,Estoque!I$10,Inventário!$E$10:$E$150,Estoque!$C188)),"ERRO")</f>
        <v/>
      </c>
      <c r="J188" s="64" t="str">
        <f>IFERROR(IF(I188="","",SUMIFS(Inventário!$N$10:$N$150,Inventário!$D$10:$D$150,Estoque!J$10,Inventário!$E$10:$E$150,Estoque!$C188)),"ERRO")</f>
        <v/>
      </c>
      <c r="K188" s="64" t="str">
        <f>IFERROR(IF(J188="","",SUMIFS(Inventário!$N$10:$N$150,Inventário!$D$10:$D$150,Estoque!K$10,Inventário!$E$10:$E$150,Estoque!$C188)),"ERRO")</f>
        <v/>
      </c>
      <c r="L188" s="64" t="str">
        <f>IFERROR(IF(K188="","",SUMIFS(Inventário!$N$10:$N$150,Inventário!$D$10:$D$150,Estoque!L$10,Inventário!$E$10:$E$150,Estoque!$C188)),"ERRO")</f>
        <v/>
      </c>
      <c r="M188" s="64" t="str">
        <f>IFERROR(IF(L188="","",SUMIFS(Inventário!$N$10:$N$150,Inventário!$D$10:$D$150,Estoque!M$10,Inventário!$E$10:$E$150,Estoque!$C188)),"ERRO")</f>
        <v/>
      </c>
      <c r="N188" s="64" t="str">
        <f>IFERROR(IF(M188="","",SUMIFS(Inventário!$N$10:$N$150,Inventário!$D$10:$D$150,Estoque!N$10,Inventário!$E$10:$E$150,Estoque!$C188)),"ERRO")</f>
        <v/>
      </c>
      <c r="O188" s="64" t="str">
        <f>IFERROR(IF(N188="","",SUMIFS(Inventário!$N$10:$N$150,Inventário!$D$10:$D$150,Estoque!O$10,Inventário!$E$10:$E$150,Estoque!$C188)),"ERRO")</f>
        <v/>
      </c>
    </row>
    <row r="189" spans="1:15" ht="19.5" customHeight="1">
      <c r="A189" s="46"/>
      <c r="B189" s="45">
        <v>177</v>
      </c>
      <c r="C189" s="32" t="str">
        <f>IF('Cadastro de Produtos'!C181="","",VLOOKUP(B189,'Cadastro de Produtos'!$B$5:$C$204,2,0))</f>
        <v/>
      </c>
      <c r="D189" s="60" t="str">
        <f>IFERROR(IF(C189="","",SUMIFS(Inventário!$N$10:$N$150,Inventário!$D$10:$D$150,Estoque!D$10,Inventário!$E$10:$E$150,Estoque!$C189)),"ERRO")</f>
        <v/>
      </c>
      <c r="E189" s="60" t="str">
        <f>IFERROR(IF(D189="","",SUMIFS(Inventário!$N$10:$N$150,Inventário!$D$10:$D$150,Estoque!E$10,Inventário!$E$10:$E$150,Estoque!$C189)),"ERRO")</f>
        <v/>
      </c>
      <c r="F189" s="60" t="str">
        <f>IFERROR(IF(E189="","",SUMIFS(Inventário!$N$10:$N$150,Inventário!$D$10:$D$150,Estoque!F$10,Inventário!$E$10:$E$150,Estoque!$C189)),"ERRO")</f>
        <v/>
      </c>
      <c r="G189" s="60" t="str">
        <f>IFERROR(IF(F189="","",SUMIFS(Inventário!$N$10:$N$150,Inventário!$D$10:$D$150,Estoque!G$10,Inventário!$E$10:$E$150,Estoque!$C189)),"ERRO")</f>
        <v/>
      </c>
      <c r="H189" s="60" t="str">
        <f>IFERROR(IF(G189="","",SUMIFS(Inventário!$N$10:$N$150,Inventário!$D$10:$D$150,Estoque!H$10,Inventário!$E$10:$E$150,Estoque!$C189)),"ERRO")</f>
        <v/>
      </c>
      <c r="I189" s="60" t="str">
        <f>IFERROR(IF(H189="","",SUMIFS(Inventário!$N$10:$N$150,Inventário!$D$10:$D$150,Estoque!I$10,Inventário!$E$10:$E$150,Estoque!$C189)),"ERRO")</f>
        <v/>
      </c>
      <c r="J189" s="60" t="str">
        <f>IFERROR(IF(I189="","",SUMIFS(Inventário!$N$10:$N$150,Inventário!$D$10:$D$150,Estoque!J$10,Inventário!$E$10:$E$150,Estoque!$C189)),"ERRO")</f>
        <v/>
      </c>
      <c r="K189" s="60" t="str">
        <f>IFERROR(IF(J189="","",SUMIFS(Inventário!$N$10:$N$150,Inventário!$D$10:$D$150,Estoque!K$10,Inventário!$E$10:$E$150,Estoque!$C189)),"ERRO")</f>
        <v/>
      </c>
      <c r="L189" s="60" t="str">
        <f>IFERROR(IF(K189="","",SUMIFS(Inventário!$N$10:$N$150,Inventário!$D$10:$D$150,Estoque!L$10,Inventário!$E$10:$E$150,Estoque!$C189)),"ERRO")</f>
        <v/>
      </c>
      <c r="M189" s="60" t="str">
        <f>IFERROR(IF(L189="","",SUMIFS(Inventário!$N$10:$N$150,Inventário!$D$10:$D$150,Estoque!M$10,Inventário!$E$10:$E$150,Estoque!$C189)),"ERRO")</f>
        <v/>
      </c>
      <c r="N189" s="60" t="str">
        <f>IFERROR(IF(M189="","",SUMIFS(Inventário!$N$10:$N$150,Inventário!$D$10:$D$150,Estoque!N$10,Inventário!$E$10:$E$150,Estoque!$C189)),"ERRO")</f>
        <v/>
      </c>
      <c r="O189" s="60" t="str">
        <f>IFERROR(IF(N189="","",SUMIFS(Inventário!$N$10:$N$150,Inventário!$D$10:$D$150,Estoque!O$10,Inventário!$E$10:$E$150,Estoque!$C189)),"ERRO")</f>
        <v/>
      </c>
    </row>
    <row r="190" spans="1:15" ht="19.5" customHeight="1">
      <c r="A190" s="46"/>
      <c r="B190" s="45">
        <v>178</v>
      </c>
      <c r="C190" s="63" t="str">
        <f>IF('Cadastro de Produtos'!C182="","",VLOOKUP(B190,'Cadastro de Produtos'!$B$5:$C$204,2,0))</f>
        <v/>
      </c>
      <c r="D190" s="64" t="str">
        <f>IFERROR(IF(C190="","",SUMIFS(Inventário!$N$10:$N$150,Inventário!$D$10:$D$150,Estoque!D$10,Inventário!$E$10:$E$150,Estoque!$C190)),"ERRO")</f>
        <v/>
      </c>
      <c r="E190" s="64" t="str">
        <f>IFERROR(IF(D190="","",SUMIFS(Inventário!$N$10:$N$150,Inventário!$D$10:$D$150,Estoque!E$10,Inventário!$E$10:$E$150,Estoque!$C190)),"ERRO")</f>
        <v/>
      </c>
      <c r="F190" s="64" t="str">
        <f>IFERROR(IF(E190="","",SUMIFS(Inventário!$N$10:$N$150,Inventário!$D$10:$D$150,Estoque!F$10,Inventário!$E$10:$E$150,Estoque!$C190)),"ERRO")</f>
        <v/>
      </c>
      <c r="G190" s="64" t="str">
        <f>IFERROR(IF(F190="","",SUMIFS(Inventário!$N$10:$N$150,Inventário!$D$10:$D$150,Estoque!G$10,Inventário!$E$10:$E$150,Estoque!$C190)),"ERRO")</f>
        <v/>
      </c>
      <c r="H190" s="64" t="str">
        <f>IFERROR(IF(G190="","",SUMIFS(Inventário!$N$10:$N$150,Inventário!$D$10:$D$150,Estoque!H$10,Inventário!$E$10:$E$150,Estoque!$C190)),"ERRO")</f>
        <v/>
      </c>
      <c r="I190" s="64" t="str">
        <f>IFERROR(IF(H190="","",SUMIFS(Inventário!$N$10:$N$150,Inventário!$D$10:$D$150,Estoque!I$10,Inventário!$E$10:$E$150,Estoque!$C190)),"ERRO")</f>
        <v/>
      </c>
      <c r="J190" s="64" t="str">
        <f>IFERROR(IF(I190="","",SUMIFS(Inventário!$N$10:$N$150,Inventário!$D$10:$D$150,Estoque!J$10,Inventário!$E$10:$E$150,Estoque!$C190)),"ERRO")</f>
        <v/>
      </c>
      <c r="K190" s="64" t="str">
        <f>IFERROR(IF(J190="","",SUMIFS(Inventário!$N$10:$N$150,Inventário!$D$10:$D$150,Estoque!K$10,Inventário!$E$10:$E$150,Estoque!$C190)),"ERRO")</f>
        <v/>
      </c>
      <c r="L190" s="64" t="str">
        <f>IFERROR(IF(K190="","",SUMIFS(Inventário!$N$10:$N$150,Inventário!$D$10:$D$150,Estoque!L$10,Inventário!$E$10:$E$150,Estoque!$C190)),"ERRO")</f>
        <v/>
      </c>
      <c r="M190" s="64" t="str">
        <f>IFERROR(IF(L190="","",SUMIFS(Inventário!$N$10:$N$150,Inventário!$D$10:$D$150,Estoque!M$10,Inventário!$E$10:$E$150,Estoque!$C190)),"ERRO")</f>
        <v/>
      </c>
      <c r="N190" s="64" t="str">
        <f>IFERROR(IF(M190="","",SUMIFS(Inventário!$N$10:$N$150,Inventário!$D$10:$D$150,Estoque!N$10,Inventário!$E$10:$E$150,Estoque!$C190)),"ERRO")</f>
        <v/>
      </c>
      <c r="O190" s="64" t="str">
        <f>IFERROR(IF(N190="","",SUMIFS(Inventário!$N$10:$N$150,Inventário!$D$10:$D$150,Estoque!O$10,Inventário!$E$10:$E$150,Estoque!$C190)),"ERRO")</f>
        <v/>
      </c>
    </row>
    <row r="191" spans="1:15" ht="19.5" customHeight="1">
      <c r="A191" s="46"/>
      <c r="B191" s="45">
        <v>179</v>
      </c>
      <c r="C191" s="32" t="str">
        <f>IF('Cadastro de Produtos'!C183="","",VLOOKUP(B191,'Cadastro de Produtos'!$B$5:$C$204,2,0))</f>
        <v/>
      </c>
      <c r="D191" s="60" t="str">
        <f>IFERROR(IF(C191="","",SUMIFS(Inventário!$N$10:$N$150,Inventário!$D$10:$D$150,Estoque!D$10,Inventário!$E$10:$E$150,Estoque!$C191)),"ERRO")</f>
        <v/>
      </c>
      <c r="E191" s="60" t="str">
        <f>IFERROR(IF(D191="","",SUMIFS(Inventário!$N$10:$N$150,Inventário!$D$10:$D$150,Estoque!E$10,Inventário!$E$10:$E$150,Estoque!$C191)),"ERRO")</f>
        <v/>
      </c>
      <c r="F191" s="60" t="str">
        <f>IFERROR(IF(E191="","",SUMIFS(Inventário!$N$10:$N$150,Inventário!$D$10:$D$150,Estoque!F$10,Inventário!$E$10:$E$150,Estoque!$C191)),"ERRO")</f>
        <v/>
      </c>
      <c r="G191" s="60" t="str">
        <f>IFERROR(IF(F191="","",SUMIFS(Inventário!$N$10:$N$150,Inventário!$D$10:$D$150,Estoque!G$10,Inventário!$E$10:$E$150,Estoque!$C191)),"ERRO")</f>
        <v/>
      </c>
      <c r="H191" s="60" t="str">
        <f>IFERROR(IF(G191="","",SUMIFS(Inventário!$N$10:$N$150,Inventário!$D$10:$D$150,Estoque!H$10,Inventário!$E$10:$E$150,Estoque!$C191)),"ERRO")</f>
        <v/>
      </c>
      <c r="I191" s="60" t="str">
        <f>IFERROR(IF(H191="","",SUMIFS(Inventário!$N$10:$N$150,Inventário!$D$10:$D$150,Estoque!I$10,Inventário!$E$10:$E$150,Estoque!$C191)),"ERRO")</f>
        <v/>
      </c>
      <c r="J191" s="60" t="str">
        <f>IFERROR(IF(I191="","",SUMIFS(Inventário!$N$10:$N$150,Inventário!$D$10:$D$150,Estoque!J$10,Inventário!$E$10:$E$150,Estoque!$C191)),"ERRO")</f>
        <v/>
      </c>
      <c r="K191" s="60" t="str">
        <f>IFERROR(IF(J191="","",SUMIFS(Inventário!$N$10:$N$150,Inventário!$D$10:$D$150,Estoque!K$10,Inventário!$E$10:$E$150,Estoque!$C191)),"ERRO")</f>
        <v/>
      </c>
      <c r="L191" s="60" t="str">
        <f>IFERROR(IF(K191="","",SUMIFS(Inventário!$N$10:$N$150,Inventário!$D$10:$D$150,Estoque!L$10,Inventário!$E$10:$E$150,Estoque!$C191)),"ERRO")</f>
        <v/>
      </c>
      <c r="M191" s="60" t="str">
        <f>IFERROR(IF(L191="","",SUMIFS(Inventário!$N$10:$N$150,Inventário!$D$10:$D$150,Estoque!M$10,Inventário!$E$10:$E$150,Estoque!$C191)),"ERRO")</f>
        <v/>
      </c>
      <c r="N191" s="60" t="str">
        <f>IFERROR(IF(M191="","",SUMIFS(Inventário!$N$10:$N$150,Inventário!$D$10:$D$150,Estoque!N$10,Inventário!$E$10:$E$150,Estoque!$C191)),"ERRO")</f>
        <v/>
      </c>
      <c r="O191" s="60" t="str">
        <f>IFERROR(IF(N191="","",SUMIFS(Inventário!$N$10:$N$150,Inventário!$D$10:$D$150,Estoque!O$10,Inventário!$E$10:$E$150,Estoque!$C191)),"ERRO")</f>
        <v/>
      </c>
    </row>
    <row r="192" spans="1:15" ht="19.5" customHeight="1">
      <c r="A192" s="46"/>
      <c r="B192" s="45">
        <v>180</v>
      </c>
      <c r="C192" s="63" t="str">
        <f>IF('Cadastro de Produtos'!C184="","",VLOOKUP(B192,'Cadastro de Produtos'!$B$5:$C$204,2,0))</f>
        <v/>
      </c>
      <c r="D192" s="64" t="str">
        <f>IFERROR(IF(C192="","",SUMIFS(Inventário!$N$10:$N$150,Inventário!$D$10:$D$150,Estoque!D$10,Inventário!$E$10:$E$150,Estoque!$C192)),"ERRO")</f>
        <v/>
      </c>
      <c r="E192" s="64" t="str">
        <f>IFERROR(IF(D192="","",SUMIFS(Inventário!$N$10:$N$150,Inventário!$D$10:$D$150,Estoque!E$10,Inventário!$E$10:$E$150,Estoque!$C192)),"ERRO")</f>
        <v/>
      </c>
      <c r="F192" s="64" t="str">
        <f>IFERROR(IF(E192="","",SUMIFS(Inventário!$N$10:$N$150,Inventário!$D$10:$D$150,Estoque!F$10,Inventário!$E$10:$E$150,Estoque!$C192)),"ERRO")</f>
        <v/>
      </c>
      <c r="G192" s="64" t="str">
        <f>IFERROR(IF(F192="","",SUMIFS(Inventário!$N$10:$N$150,Inventário!$D$10:$D$150,Estoque!G$10,Inventário!$E$10:$E$150,Estoque!$C192)),"ERRO")</f>
        <v/>
      </c>
      <c r="H192" s="64" t="str">
        <f>IFERROR(IF(G192="","",SUMIFS(Inventário!$N$10:$N$150,Inventário!$D$10:$D$150,Estoque!H$10,Inventário!$E$10:$E$150,Estoque!$C192)),"ERRO")</f>
        <v/>
      </c>
      <c r="I192" s="64" t="str">
        <f>IFERROR(IF(H192="","",SUMIFS(Inventário!$N$10:$N$150,Inventário!$D$10:$D$150,Estoque!I$10,Inventário!$E$10:$E$150,Estoque!$C192)),"ERRO")</f>
        <v/>
      </c>
      <c r="J192" s="64" t="str">
        <f>IFERROR(IF(I192="","",SUMIFS(Inventário!$N$10:$N$150,Inventário!$D$10:$D$150,Estoque!J$10,Inventário!$E$10:$E$150,Estoque!$C192)),"ERRO")</f>
        <v/>
      </c>
      <c r="K192" s="64" t="str">
        <f>IFERROR(IF(J192="","",SUMIFS(Inventário!$N$10:$N$150,Inventário!$D$10:$D$150,Estoque!K$10,Inventário!$E$10:$E$150,Estoque!$C192)),"ERRO")</f>
        <v/>
      </c>
      <c r="L192" s="64" t="str">
        <f>IFERROR(IF(K192="","",SUMIFS(Inventário!$N$10:$N$150,Inventário!$D$10:$D$150,Estoque!L$10,Inventário!$E$10:$E$150,Estoque!$C192)),"ERRO")</f>
        <v/>
      </c>
      <c r="M192" s="64" t="str">
        <f>IFERROR(IF(L192="","",SUMIFS(Inventário!$N$10:$N$150,Inventário!$D$10:$D$150,Estoque!M$10,Inventário!$E$10:$E$150,Estoque!$C192)),"ERRO")</f>
        <v/>
      </c>
      <c r="N192" s="64" t="str">
        <f>IFERROR(IF(M192="","",SUMIFS(Inventário!$N$10:$N$150,Inventário!$D$10:$D$150,Estoque!N$10,Inventário!$E$10:$E$150,Estoque!$C192)),"ERRO")</f>
        <v/>
      </c>
      <c r="O192" s="64" t="str">
        <f>IFERROR(IF(N192="","",SUMIFS(Inventário!$N$10:$N$150,Inventário!$D$10:$D$150,Estoque!O$10,Inventário!$E$10:$E$150,Estoque!$C192)),"ERRO")</f>
        <v/>
      </c>
    </row>
    <row r="193" spans="1:15" ht="19.5" customHeight="1">
      <c r="A193" s="46"/>
      <c r="B193" s="45">
        <v>181</v>
      </c>
      <c r="C193" s="32" t="str">
        <f>IF('Cadastro de Produtos'!C185="","",VLOOKUP(B193,'Cadastro de Produtos'!$B$5:$C$204,2,0))</f>
        <v/>
      </c>
      <c r="D193" s="60" t="str">
        <f>IFERROR(IF(C193="","",SUMIFS(Inventário!$N$10:$N$150,Inventário!$D$10:$D$150,Estoque!D$10,Inventário!$E$10:$E$150,Estoque!$C193)),"ERRO")</f>
        <v/>
      </c>
      <c r="E193" s="60" t="str">
        <f>IFERROR(IF(D193="","",SUMIFS(Inventário!$N$10:$N$150,Inventário!$D$10:$D$150,Estoque!E$10,Inventário!$E$10:$E$150,Estoque!$C193)),"ERRO")</f>
        <v/>
      </c>
      <c r="F193" s="60" t="str">
        <f>IFERROR(IF(E193="","",SUMIFS(Inventário!$N$10:$N$150,Inventário!$D$10:$D$150,Estoque!F$10,Inventário!$E$10:$E$150,Estoque!$C193)),"ERRO")</f>
        <v/>
      </c>
      <c r="G193" s="60" t="str">
        <f>IFERROR(IF(F193="","",SUMIFS(Inventário!$N$10:$N$150,Inventário!$D$10:$D$150,Estoque!G$10,Inventário!$E$10:$E$150,Estoque!$C193)),"ERRO")</f>
        <v/>
      </c>
      <c r="H193" s="60" t="str">
        <f>IFERROR(IF(G193="","",SUMIFS(Inventário!$N$10:$N$150,Inventário!$D$10:$D$150,Estoque!H$10,Inventário!$E$10:$E$150,Estoque!$C193)),"ERRO")</f>
        <v/>
      </c>
      <c r="I193" s="60" t="str">
        <f>IFERROR(IF(H193="","",SUMIFS(Inventário!$N$10:$N$150,Inventário!$D$10:$D$150,Estoque!I$10,Inventário!$E$10:$E$150,Estoque!$C193)),"ERRO")</f>
        <v/>
      </c>
      <c r="J193" s="60" t="str">
        <f>IFERROR(IF(I193="","",SUMIFS(Inventário!$N$10:$N$150,Inventário!$D$10:$D$150,Estoque!J$10,Inventário!$E$10:$E$150,Estoque!$C193)),"ERRO")</f>
        <v/>
      </c>
      <c r="K193" s="60" t="str">
        <f>IFERROR(IF(J193="","",SUMIFS(Inventário!$N$10:$N$150,Inventário!$D$10:$D$150,Estoque!K$10,Inventário!$E$10:$E$150,Estoque!$C193)),"ERRO")</f>
        <v/>
      </c>
      <c r="L193" s="60" t="str">
        <f>IFERROR(IF(K193="","",SUMIFS(Inventário!$N$10:$N$150,Inventário!$D$10:$D$150,Estoque!L$10,Inventário!$E$10:$E$150,Estoque!$C193)),"ERRO")</f>
        <v/>
      </c>
      <c r="M193" s="60" t="str">
        <f>IFERROR(IF(L193="","",SUMIFS(Inventário!$N$10:$N$150,Inventário!$D$10:$D$150,Estoque!M$10,Inventário!$E$10:$E$150,Estoque!$C193)),"ERRO")</f>
        <v/>
      </c>
      <c r="N193" s="60" t="str">
        <f>IFERROR(IF(M193="","",SUMIFS(Inventário!$N$10:$N$150,Inventário!$D$10:$D$150,Estoque!N$10,Inventário!$E$10:$E$150,Estoque!$C193)),"ERRO")</f>
        <v/>
      </c>
      <c r="O193" s="60" t="str">
        <f>IFERROR(IF(N193="","",SUMIFS(Inventário!$N$10:$N$150,Inventário!$D$10:$D$150,Estoque!O$10,Inventário!$E$10:$E$150,Estoque!$C193)),"ERRO")</f>
        <v/>
      </c>
    </row>
    <row r="194" spans="1:15" ht="19.5" customHeight="1">
      <c r="A194" s="46"/>
      <c r="B194" s="45">
        <v>182</v>
      </c>
      <c r="C194" s="63" t="str">
        <f>IF('Cadastro de Produtos'!C186="","",VLOOKUP(B194,'Cadastro de Produtos'!$B$5:$C$204,2,0))</f>
        <v/>
      </c>
      <c r="D194" s="64" t="str">
        <f>IFERROR(IF(C194="","",SUMIFS(Inventário!$N$10:$N$150,Inventário!$D$10:$D$150,Estoque!D$10,Inventário!$E$10:$E$150,Estoque!$C194)),"ERRO")</f>
        <v/>
      </c>
      <c r="E194" s="64" t="str">
        <f>IFERROR(IF(D194="","",SUMIFS(Inventário!$N$10:$N$150,Inventário!$D$10:$D$150,Estoque!E$10,Inventário!$E$10:$E$150,Estoque!$C194)),"ERRO")</f>
        <v/>
      </c>
      <c r="F194" s="64" t="str">
        <f>IFERROR(IF(E194="","",SUMIFS(Inventário!$N$10:$N$150,Inventário!$D$10:$D$150,Estoque!F$10,Inventário!$E$10:$E$150,Estoque!$C194)),"ERRO")</f>
        <v/>
      </c>
      <c r="G194" s="64" t="str">
        <f>IFERROR(IF(F194="","",SUMIFS(Inventário!$N$10:$N$150,Inventário!$D$10:$D$150,Estoque!G$10,Inventário!$E$10:$E$150,Estoque!$C194)),"ERRO")</f>
        <v/>
      </c>
      <c r="H194" s="64" t="str">
        <f>IFERROR(IF(G194="","",SUMIFS(Inventário!$N$10:$N$150,Inventário!$D$10:$D$150,Estoque!H$10,Inventário!$E$10:$E$150,Estoque!$C194)),"ERRO")</f>
        <v/>
      </c>
      <c r="I194" s="64" t="str">
        <f>IFERROR(IF(H194="","",SUMIFS(Inventário!$N$10:$N$150,Inventário!$D$10:$D$150,Estoque!I$10,Inventário!$E$10:$E$150,Estoque!$C194)),"ERRO")</f>
        <v/>
      </c>
      <c r="J194" s="64" t="str">
        <f>IFERROR(IF(I194="","",SUMIFS(Inventário!$N$10:$N$150,Inventário!$D$10:$D$150,Estoque!J$10,Inventário!$E$10:$E$150,Estoque!$C194)),"ERRO")</f>
        <v/>
      </c>
      <c r="K194" s="64" t="str">
        <f>IFERROR(IF(J194="","",SUMIFS(Inventário!$N$10:$N$150,Inventário!$D$10:$D$150,Estoque!K$10,Inventário!$E$10:$E$150,Estoque!$C194)),"ERRO")</f>
        <v/>
      </c>
      <c r="L194" s="64" t="str">
        <f>IFERROR(IF(K194="","",SUMIFS(Inventário!$N$10:$N$150,Inventário!$D$10:$D$150,Estoque!L$10,Inventário!$E$10:$E$150,Estoque!$C194)),"ERRO")</f>
        <v/>
      </c>
      <c r="M194" s="64" t="str">
        <f>IFERROR(IF(L194="","",SUMIFS(Inventário!$N$10:$N$150,Inventário!$D$10:$D$150,Estoque!M$10,Inventário!$E$10:$E$150,Estoque!$C194)),"ERRO")</f>
        <v/>
      </c>
      <c r="N194" s="64" t="str">
        <f>IFERROR(IF(M194="","",SUMIFS(Inventário!$N$10:$N$150,Inventário!$D$10:$D$150,Estoque!N$10,Inventário!$E$10:$E$150,Estoque!$C194)),"ERRO")</f>
        <v/>
      </c>
      <c r="O194" s="64" t="str">
        <f>IFERROR(IF(N194="","",SUMIFS(Inventário!$N$10:$N$150,Inventário!$D$10:$D$150,Estoque!O$10,Inventário!$E$10:$E$150,Estoque!$C194)),"ERRO")</f>
        <v/>
      </c>
    </row>
    <row r="195" spans="1:15" ht="19.5" customHeight="1">
      <c r="A195" s="46"/>
      <c r="B195" s="45">
        <v>183</v>
      </c>
      <c r="C195" s="32" t="str">
        <f>IF('Cadastro de Produtos'!C187="","",VLOOKUP(B195,'Cadastro de Produtos'!$B$5:$C$204,2,0))</f>
        <v/>
      </c>
      <c r="D195" s="60" t="str">
        <f>IFERROR(IF(C195="","",SUMIFS(Inventário!$N$10:$N$150,Inventário!$D$10:$D$150,Estoque!D$10,Inventário!$E$10:$E$150,Estoque!$C195)),"ERRO")</f>
        <v/>
      </c>
      <c r="E195" s="60" t="str">
        <f>IFERROR(IF(D195="","",SUMIFS(Inventário!$N$10:$N$150,Inventário!$D$10:$D$150,Estoque!E$10,Inventário!$E$10:$E$150,Estoque!$C195)),"ERRO")</f>
        <v/>
      </c>
      <c r="F195" s="60" t="str">
        <f>IFERROR(IF(E195="","",SUMIFS(Inventário!$N$10:$N$150,Inventário!$D$10:$D$150,Estoque!F$10,Inventário!$E$10:$E$150,Estoque!$C195)),"ERRO")</f>
        <v/>
      </c>
      <c r="G195" s="60" t="str">
        <f>IFERROR(IF(F195="","",SUMIFS(Inventário!$N$10:$N$150,Inventário!$D$10:$D$150,Estoque!G$10,Inventário!$E$10:$E$150,Estoque!$C195)),"ERRO")</f>
        <v/>
      </c>
      <c r="H195" s="60" t="str">
        <f>IFERROR(IF(G195="","",SUMIFS(Inventário!$N$10:$N$150,Inventário!$D$10:$D$150,Estoque!H$10,Inventário!$E$10:$E$150,Estoque!$C195)),"ERRO")</f>
        <v/>
      </c>
      <c r="I195" s="60" t="str">
        <f>IFERROR(IF(H195="","",SUMIFS(Inventário!$N$10:$N$150,Inventário!$D$10:$D$150,Estoque!I$10,Inventário!$E$10:$E$150,Estoque!$C195)),"ERRO")</f>
        <v/>
      </c>
      <c r="J195" s="60" t="str">
        <f>IFERROR(IF(I195="","",SUMIFS(Inventário!$N$10:$N$150,Inventário!$D$10:$D$150,Estoque!J$10,Inventário!$E$10:$E$150,Estoque!$C195)),"ERRO")</f>
        <v/>
      </c>
      <c r="K195" s="60" t="str">
        <f>IFERROR(IF(J195="","",SUMIFS(Inventário!$N$10:$N$150,Inventário!$D$10:$D$150,Estoque!K$10,Inventário!$E$10:$E$150,Estoque!$C195)),"ERRO")</f>
        <v/>
      </c>
      <c r="L195" s="60" t="str">
        <f>IFERROR(IF(K195="","",SUMIFS(Inventário!$N$10:$N$150,Inventário!$D$10:$D$150,Estoque!L$10,Inventário!$E$10:$E$150,Estoque!$C195)),"ERRO")</f>
        <v/>
      </c>
      <c r="M195" s="60" t="str">
        <f>IFERROR(IF(L195="","",SUMIFS(Inventário!$N$10:$N$150,Inventário!$D$10:$D$150,Estoque!M$10,Inventário!$E$10:$E$150,Estoque!$C195)),"ERRO")</f>
        <v/>
      </c>
      <c r="N195" s="60" t="str">
        <f>IFERROR(IF(M195="","",SUMIFS(Inventário!$N$10:$N$150,Inventário!$D$10:$D$150,Estoque!N$10,Inventário!$E$10:$E$150,Estoque!$C195)),"ERRO")</f>
        <v/>
      </c>
      <c r="O195" s="60" t="str">
        <f>IFERROR(IF(N195="","",SUMIFS(Inventário!$N$10:$N$150,Inventário!$D$10:$D$150,Estoque!O$10,Inventário!$E$10:$E$150,Estoque!$C195)),"ERRO")</f>
        <v/>
      </c>
    </row>
    <row r="196" spans="1:15" ht="19.5" customHeight="1">
      <c r="A196" s="46"/>
      <c r="B196" s="45">
        <v>184</v>
      </c>
      <c r="C196" s="63" t="str">
        <f>IF('Cadastro de Produtos'!C188="","",VLOOKUP(B196,'Cadastro de Produtos'!$B$5:$C$204,2,0))</f>
        <v/>
      </c>
      <c r="D196" s="64" t="str">
        <f>IFERROR(IF(C196="","",SUMIFS(Inventário!$N$10:$N$150,Inventário!$D$10:$D$150,Estoque!D$10,Inventário!$E$10:$E$150,Estoque!$C196)),"ERRO")</f>
        <v/>
      </c>
      <c r="E196" s="64" t="str">
        <f>IFERROR(IF(D196="","",SUMIFS(Inventário!$N$10:$N$150,Inventário!$D$10:$D$150,Estoque!E$10,Inventário!$E$10:$E$150,Estoque!$C196)),"ERRO")</f>
        <v/>
      </c>
      <c r="F196" s="64" t="str">
        <f>IFERROR(IF(E196="","",SUMIFS(Inventário!$N$10:$N$150,Inventário!$D$10:$D$150,Estoque!F$10,Inventário!$E$10:$E$150,Estoque!$C196)),"ERRO")</f>
        <v/>
      </c>
      <c r="G196" s="64" t="str">
        <f>IFERROR(IF(F196="","",SUMIFS(Inventário!$N$10:$N$150,Inventário!$D$10:$D$150,Estoque!G$10,Inventário!$E$10:$E$150,Estoque!$C196)),"ERRO")</f>
        <v/>
      </c>
      <c r="H196" s="64" t="str">
        <f>IFERROR(IF(G196="","",SUMIFS(Inventário!$N$10:$N$150,Inventário!$D$10:$D$150,Estoque!H$10,Inventário!$E$10:$E$150,Estoque!$C196)),"ERRO")</f>
        <v/>
      </c>
      <c r="I196" s="64" t="str">
        <f>IFERROR(IF(H196="","",SUMIFS(Inventário!$N$10:$N$150,Inventário!$D$10:$D$150,Estoque!I$10,Inventário!$E$10:$E$150,Estoque!$C196)),"ERRO")</f>
        <v/>
      </c>
      <c r="J196" s="64" t="str">
        <f>IFERROR(IF(I196="","",SUMIFS(Inventário!$N$10:$N$150,Inventário!$D$10:$D$150,Estoque!J$10,Inventário!$E$10:$E$150,Estoque!$C196)),"ERRO")</f>
        <v/>
      </c>
      <c r="K196" s="64" t="str">
        <f>IFERROR(IF(J196="","",SUMIFS(Inventário!$N$10:$N$150,Inventário!$D$10:$D$150,Estoque!K$10,Inventário!$E$10:$E$150,Estoque!$C196)),"ERRO")</f>
        <v/>
      </c>
      <c r="L196" s="64" t="str">
        <f>IFERROR(IF(K196="","",SUMIFS(Inventário!$N$10:$N$150,Inventário!$D$10:$D$150,Estoque!L$10,Inventário!$E$10:$E$150,Estoque!$C196)),"ERRO")</f>
        <v/>
      </c>
      <c r="M196" s="64" t="str">
        <f>IFERROR(IF(L196="","",SUMIFS(Inventário!$N$10:$N$150,Inventário!$D$10:$D$150,Estoque!M$10,Inventário!$E$10:$E$150,Estoque!$C196)),"ERRO")</f>
        <v/>
      </c>
      <c r="N196" s="64" t="str">
        <f>IFERROR(IF(M196="","",SUMIFS(Inventário!$N$10:$N$150,Inventário!$D$10:$D$150,Estoque!N$10,Inventário!$E$10:$E$150,Estoque!$C196)),"ERRO")</f>
        <v/>
      </c>
      <c r="O196" s="64" t="str">
        <f>IFERROR(IF(N196="","",SUMIFS(Inventário!$N$10:$N$150,Inventário!$D$10:$D$150,Estoque!O$10,Inventário!$E$10:$E$150,Estoque!$C196)),"ERRO")</f>
        <v/>
      </c>
    </row>
    <row r="197" spans="1:15" ht="19.5" customHeight="1">
      <c r="A197" s="46"/>
      <c r="B197" s="45">
        <v>185</v>
      </c>
      <c r="C197" s="32" t="str">
        <f>IF('Cadastro de Produtos'!C189="","",VLOOKUP(B197,'Cadastro de Produtos'!$B$5:$C$204,2,0))</f>
        <v/>
      </c>
      <c r="D197" s="60" t="str">
        <f>IFERROR(IF(C197="","",SUMIFS(Inventário!$N$10:$N$150,Inventário!$D$10:$D$150,Estoque!D$10,Inventário!$E$10:$E$150,Estoque!$C197)),"ERRO")</f>
        <v/>
      </c>
      <c r="E197" s="60" t="str">
        <f>IFERROR(IF(D197="","",SUMIFS(Inventário!$N$10:$N$150,Inventário!$D$10:$D$150,Estoque!E$10,Inventário!$E$10:$E$150,Estoque!$C197)),"ERRO")</f>
        <v/>
      </c>
      <c r="F197" s="60" t="str">
        <f>IFERROR(IF(E197="","",SUMIFS(Inventário!$N$10:$N$150,Inventário!$D$10:$D$150,Estoque!F$10,Inventário!$E$10:$E$150,Estoque!$C197)),"ERRO")</f>
        <v/>
      </c>
      <c r="G197" s="60" t="str">
        <f>IFERROR(IF(F197="","",SUMIFS(Inventário!$N$10:$N$150,Inventário!$D$10:$D$150,Estoque!G$10,Inventário!$E$10:$E$150,Estoque!$C197)),"ERRO")</f>
        <v/>
      </c>
      <c r="H197" s="60" t="str">
        <f>IFERROR(IF(G197="","",SUMIFS(Inventário!$N$10:$N$150,Inventário!$D$10:$D$150,Estoque!H$10,Inventário!$E$10:$E$150,Estoque!$C197)),"ERRO")</f>
        <v/>
      </c>
      <c r="I197" s="60" t="str">
        <f>IFERROR(IF(H197="","",SUMIFS(Inventário!$N$10:$N$150,Inventário!$D$10:$D$150,Estoque!I$10,Inventário!$E$10:$E$150,Estoque!$C197)),"ERRO")</f>
        <v/>
      </c>
      <c r="J197" s="60" t="str">
        <f>IFERROR(IF(I197="","",SUMIFS(Inventário!$N$10:$N$150,Inventário!$D$10:$D$150,Estoque!J$10,Inventário!$E$10:$E$150,Estoque!$C197)),"ERRO")</f>
        <v/>
      </c>
      <c r="K197" s="60" t="str">
        <f>IFERROR(IF(J197="","",SUMIFS(Inventário!$N$10:$N$150,Inventário!$D$10:$D$150,Estoque!K$10,Inventário!$E$10:$E$150,Estoque!$C197)),"ERRO")</f>
        <v/>
      </c>
      <c r="L197" s="60" t="str">
        <f>IFERROR(IF(K197="","",SUMIFS(Inventário!$N$10:$N$150,Inventário!$D$10:$D$150,Estoque!L$10,Inventário!$E$10:$E$150,Estoque!$C197)),"ERRO")</f>
        <v/>
      </c>
      <c r="M197" s="60" t="str">
        <f>IFERROR(IF(L197="","",SUMIFS(Inventário!$N$10:$N$150,Inventário!$D$10:$D$150,Estoque!M$10,Inventário!$E$10:$E$150,Estoque!$C197)),"ERRO")</f>
        <v/>
      </c>
      <c r="N197" s="60" t="str">
        <f>IFERROR(IF(M197="","",SUMIFS(Inventário!$N$10:$N$150,Inventário!$D$10:$D$150,Estoque!N$10,Inventário!$E$10:$E$150,Estoque!$C197)),"ERRO")</f>
        <v/>
      </c>
      <c r="O197" s="60" t="str">
        <f>IFERROR(IF(N197="","",SUMIFS(Inventário!$N$10:$N$150,Inventário!$D$10:$D$150,Estoque!O$10,Inventário!$E$10:$E$150,Estoque!$C197)),"ERRO")</f>
        <v/>
      </c>
    </row>
    <row r="198" spans="1:15" ht="19.5" customHeight="1">
      <c r="A198" s="46"/>
      <c r="B198" s="45">
        <v>186</v>
      </c>
      <c r="C198" s="63" t="str">
        <f>IF('Cadastro de Produtos'!C190="","",VLOOKUP(B198,'Cadastro de Produtos'!$B$5:$C$204,2,0))</f>
        <v/>
      </c>
      <c r="D198" s="64" t="str">
        <f>IFERROR(IF(C198="","",SUMIFS(Inventário!$N$10:$N$150,Inventário!$D$10:$D$150,Estoque!D$10,Inventário!$E$10:$E$150,Estoque!$C198)),"ERRO")</f>
        <v/>
      </c>
      <c r="E198" s="64" t="str">
        <f>IFERROR(IF(D198="","",SUMIFS(Inventário!$N$10:$N$150,Inventário!$D$10:$D$150,Estoque!E$10,Inventário!$E$10:$E$150,Estoque!$C198)),"ERRO")</f>
        <v/>
      </c>
      <c r="F198" s="64" t="str">
        <f>IFERROR(IF(E198="","",SUMIFS(Inventário!$N$10:$N$150,Inventário!$D$10:$D$150,Estoque!F$10,Inventário!$E$10:$E$150,Estoque!$C198)),"ERRO")</f>
        <v/>
      </c>
      <c r="G198" s="64" t="str">
        <f>IFERROR(IF(F198="","",SUMIFS(Inventário!$N$10:$N$150,Inventário!$D$10:$D$150,Estoque!G$10,Inventário!$E$10:$E$150,Estoque!$C198)),"ERRO")</f>
        <v/>
      </c>
      <c r="H198" s="64" t="str">
        <f>IFERROR(IF(G198="","",SUMIFS(Inventário!$N$10:$N$150,Inventário!$D$10:$D$150,Estoque!H$10,Inventário!$E$10:$E$150,Estoque!$C198)),"ERRO")</f>
        <v/>
      </c>
      <c r="I198" s="64" t="str">
        <f>IFERROR(IF(H198="","",SUMIFS(Inventário!$N$10:$N$150,Inventário!$D$10:$D$150,Estoque!I$10,Inventário!$E$10:$E$150,Estoque!$C198)),"ERRO")</f>
        <v/>
      </c>
      <c r="J198" s="64" t="str">
        <f>IFERROR(IF(I198="","",SUMIFS(Inventário!$N$10:$N$150,Inventário!$D$10:$D$150,Estoque!J$10,Inventário!$E$10:$E$150,Estoque!$C198)),"ERRO")</f>
        <v/>
      </c>
      <c r="K198" s="64" t="str">
        <f>IFERROR(IF(J198="","",SUMIFS(Inventário!$N$10:$N$150,Inventário!$D$10:$D$150,Estoque!K$10,Inventário!$E$10:$E$150,Estoque!$C198)),"ERRO")</f>
        <v/>
      </c>
      <c r="L198" s="64" t="str">
        <f>IFERROR(IF(K198="","",SUMIFS(Inventário!$N$10:$N$150,Inventário!$D$10:$D$150,Estoque!L$10,Inventário!$E$10:$E$150,Estoque!$C198)),"ERRO")</f>
        <v/>
      </c>
      <c r="M198" s="64" t="str">
        <f>IFERROR(IF(L198="","",SUMIFS(Inventário!$N$10:$N$150,Inventário!$D$10:$D$150,Estoque!M$10,Inventário!$E$10:$E$150,Estoque!$C198)),"ERRO")</f>
        <v/>
      </c>
      <c r="N198" s="64" t="str">
        <f>IFERROR(IF(M198="","",SUMIFS(Inventário!$N$10:$N$150,Inventário!$D$10:$D$150,Estoque!N$10,Inventário!$E$10:$E$150,Estoque!$C198)),"ERRO")</f>
        <v/>
      </c>
      <c r="O198" s="64" t="str">
        <f>IFERROR(IF(N198="","",SUMIFS(Inventário!$N$10:$N$150,Inventário!$D$10:$D$150,Estoque!O$10,Inventário!$E$10:$E$150,Estoque!$C198)),"ERRO")</f>
        <v/>
      </c>
    </row>
    <row r="199" spans="1:15" ht="19.5" customHeight="1">
      <c r="A199" s="46"/>
      <c r="B199" s="45">
        <v>187</v>
      </c>
      <c r="C199" s="32" t="str">
        <f>IF('Cadastro de Produtos'!C191="","",VLOOKUP(B199,'Cadastro de Produtos'!$B$5:$C$204,2,0))</f>
        <v/>
      </c>
      <c r="D199" s="60" t="str">
        <f>IFERROR(IF(C199="","",SUMIFS(Inventário!$N$10:$N$150,Inventário!$D$10:$D$150,Estoque!D$10,Inventário!$E$10:$E$150,Estoque!$C199)),"ERRO")</f>
        <v/>
      </c>
      <c r="E199" s="60" t="str">
        <f>IFERROR(IF(D199="","",SUMIFS(Inventário!$N$10:$N$150,Inventário!$D$10:$D$150,Estoque!E$10,Inventário!$E$10:$E$150,Estoque!$C199)),"ERRO")</f>
        <v/>
      </c>
      <c r="F199" s="60" t="str">
        <f>IFERROR(IF(E199="","",SUMIFS(Inventário!$N$10:$N$150,Inventário!$D$10:$D$150,Estoque!F$10,Inventário!$E$10:$E$150,Estoque!$C199)),"ERRO")</f>
        <v/>
      </c>
      <c r="G199" s="60" t="str">
        <f>IFERROR(IF(F199="","",SUMIFS(Inventário!$N$10:$N$150,Inventário!$D$10:$D$150,Estoque!G$10,Inventário!$E$10:$E$150,Estoque!$C199)),"ERRO")</f>
        <v/>
      </c>
      <c r="H199" s="60" t="str">
        <f>IFERROR(IF(G199="","",SUMIFS(Inventário!$N$10:$N$150,Inventário!$D$10:$D$150,Estoque!H$10,Inventário!$E$10:$E$150,Estoque!$C199)),"ERRO")</f>
        <v/>
      </c>
      <c r="I199" s="60" t="str">
        <f>IFERROR(IF(H199="","",SUMIFS(Inventário!$N$10:$N$150,Inventário!$D$10:$D$150,Estoque!I$10,Inventário!$E$10:$E$150,Estoque!$C199)),"ERRO")</f>
        <v/>
      </c>
      <c r="J199" s="60" t="str">
        <f>IFERROR(IF(I199="","",SUMIFS(Inventário!$N$10:$N$150,Inventário!$D$10:$D$150,Estoque!J$10,Inventário!$E$10:$E$150,Estoque!$C199)),"ERRO")</f>
        <v/>
      </c>
      <c r="K199" s="60" t="str">
        <f>IFERROR(IF(J199="","",SUMIFS(Inventário!$N$10:$N$150,Inventário!$D$10:$D$150,Estoque!K$10,Inventário!$E$10:$E$150,Estoque!$C199)),"ERRO")</f>
        <v/>
      </c>
      <c r="L199" s="60" t="str">
        <f>IFERROR(IF(K199="","",SUMIFS(Inventário!$N$10:$N$150,Inventário!$D$10:$D$150,Estoque!L$10,Inventário!$E$10:$E$150,Estoque!$C199)),"ERRO")</f>
        <v/>
      </c>
      <c r="M199" s="60" t="str">
        <f>IFERROR(IF(L199="","",SUMIFS(Inventário!$N$10:$N$150,Inventário!$D$10:$D$150,Estoque!M$10,Inventário!$E$10:$E$150,Estoque!$C199)),"ERRO")</f>
        <v/>
      </c>
      <c r="N199" s="60" t="str">
        <f>IFERROR(IF(M199="","",SUMIFS(Inventário!$N$10:$N$150,Inventário!$D$10:$D$150,Estoque!N$10,Inventário!$E$10:$E$150,Estoque!$C199)),"ERRO")</f>
        <v/>
      </c>
      <c r="O199" s="60" t="str">
        <f>IFERROR(IF(N199="","",SUMIFS(Inventário!$N$10:$N$150,Inventário!$D$10:$D$150,Estoque!O$10,Inventário!$E$10:$E$150,Estoque!$C199)),"ERRO")</f>
        <v/>
      </c>
    </row>
    <row r="200" spans="1:15" ht="19.5" customHeight="1">
      <c r="A200" s="46"/>
      <c r="B200" s="45">
        <v>188</v>
      </c>
      <c r="C200" s="63" t="str">
        <f>IF('Cadastro de Produtos'!C192="","",VLOOKUP(B200,'Cadastro de Produtos'!$B$5:$C$204,2,0))</f>
        <v/>
      </c>
      <c r="D200" s="64" t="str">
        <f>IFERROR(IF(C200="","",SUMIFS(Inventário!$N$10:$N$150,Inventário!$D$10:$D$150,Estoque!D$10,Inventário!$E$10:$E$150,Estoque!$C200)),"ERRO")</f>
        <v/>
      </c>
      <c r="E200" s="64" t="str">
        <f>IFERROR(IF(D200="","",SUMIFS(Inventário!$N$10:$N$150,Inventário!$D$10:$D$150,Estoque!E$10,Inventário!$E$10:$E$150,Estoque!$C200)),"ERRO")</f>
        <v/>
      </c>
      <c r="F200" s="64" t="str">
        <f>IFERROR(IF(E200="","",SUMIFS(Inventário!$N$10:$N$150,Inventário!$D$10:$D$150,Estoque!F$10,Inventário!$E$10:$E$150,Estoque!$C200)),"ERRO")</f>
        <v/>
      </c>
      <c r="G200" s="64" t="str">
        <f>IFERROR(IF(F200="","",SUMIFS(Inventário!$N$10:$N$150,Inventário!$D$10:$D$150,Estoque!G$10,Inventário!$E$10:$E$150,Estoque!$C200)),"ERRO")</f>
        <v/>
      </c>
      <c r="H200" s="64" t="str">
        <f>IFERROR(IF(G200="","",SUMIFS(Inventário!$N$10:$N$150,Inventário!$D$10:$D$150,Estoque!H$10,Inventário!$E$10:$E$150,Estoque!$C200)),"ERRO")</f>
        <v/>
      </c>
      <c r="I200" s="64" t="str">
        <f>IFERROR(IF(H200="","",SUMIFS(Inventário!$N$10:$N$150,Inventário!$D$10:$D$150,Estoque!I$10,Inventário!$E$10:$E$150,Estoque!$C200)),"ERRO")</f>
        <v/>
      </c>
      <c r="J200" s="64" t="str">
        <f>IFERROR(IF(I200="","",SUMIFS(Inventário!$N$10:$N$150,Inventário!$D$10:$D$150,Estoque!J$10,Inventário!$E$10:$E$150,Estoque!$C200)),"ERRO")</f>
        <v/>
      </c>
      <c r="K200" s="64" t="str">
        <f>IFERROR(IF(J200="","",SUMIFS(Inventário!$N$10:$N$150,Inventário!$D$10:$D$150,Estoque!K$10,Inventário!$E$10:$E$150,Estoque!$C200)),"ERRO")</f>
        <v/>
      </c>
      <c r="L200" s="64" t="str">
        <f>IFERROR(IF(K200="","",SUMIFS(Inventário!$N$10:$N$150,Inventário!$D$10:$D$150,Estoque!L$10,Inventário!$E$10:$E$150,Estoque!$C200)),"ERRO")</f>
        <v/>
      </c>
      <c r="M200" s="64" t="str">
        <f>IFERROR(IF(L200="","",SUMIFS(Inventário!$N$10:$N$150,Inventário!$D$10:$D$150,Estoque!M$10,Inventário!$E$10:$E$150,Estoque!$C200)),"ERRO")</f>
        <v/>
      </c>
      <c r="N200" s="64" t="str">
        <f>IFERROR(IF(M200="","",SUMIFS(Inventário!$N$10:$N$150,Inventário!$D$10:$D$150,Estoque!N$10,Inventário!$E$10:$E$150,Estoque!$C200)),"ERRO")</f>
        <v/>
      </c>
      <c r="O200" s="64" t="str">
        <f>IFERROR(IF(N200="","",SUMIFS(Inventário!$N$10:$N$150,Inventário!$D$10:$D$150,Estoque!O$10,Inventário!$E$10:$E$150,Estoque!$C200)),"ERRO")</f>
        <v/>
      </c>
    </row>
    <row r="201" spans="1:15" ht="19.5" customHeight="1">
      <c r="A201" s="46"/>
      <c r="B201" s="45">
        <v>189</v>
      </c>
      <c r="C201" s="32" t="str">
        <f>IF('Cadastro de Produtos'!C193="","",VLOOKUP(B201,'Cadastro de Produtos'!$B$5:$C$204,2,0))</f>
        <v/>
      </c>
      <c r="D201" s="60" t="str">
        <f>IFERROR(IF(C201="","",SUMIFS(Inventário!$N$10:$N$150,Inventário!$D$10:$D$150,Estoque!D$10,Inventário!$E$10:$E$150,Estoque!$C201)),"ERRO")</f>
        <v/>
      </c>
      <c r="E201" s="60" t="str">
        <f>IFERROR(IF(D201="","",SUMIFS(Inventário!$N$10:$N$150,Inventário!$D$10:$D$150,Estoque!E$10,Inventário!$E$10:$E$150,Estoque!$C201)),"ERRO")</f>
        <v/>
      </c>
      <c r="F201" s="60" t="str">
        <f>IFERROR(IF(E201="","",SUMIFS(Inventário!$N$10:$N$150,Inventário!$D$10:$D$150,Estoque!F$10,Inventário!$E$10:$E$150,Estoque!$C201)),"ERRO")</f>
        <v/>
      </c>
      <c r="G201" s="60" t="str">
        <f>IFERROR(IF(F201="","",SUMIFS(Inventário!$N$10:$N$150,Inventário!$D$10:$D$150,Estoque!G$10,Inventário!$E$10:$E$150,Estoque!$C201)),"ERRO")</f>
        <v/>
      </c>
      <c r="H201" s="60" t="str">
        <f>IFERROR(IF(G201="","",SUMIFS(Inventário!$N$10:$N$150,Inventário!$D$10:$D$150,Estoque!H$10,Inventário!$E$10:$E$150,Estoque!$C201)),"ERRO")</f>
        <v/>
      </c>
      <c r="I201" s="60" t="str">
        <f>IFERROR(IF(H201="","",SUMIFS(Inventário!$N$10:$N$150,Inventário!$D$10:$D$150,Estoque!I$10,Inventário!$E$10:$E$150,Estoque!$C201)),"ERRO")</f>
        <v/>
      </c>
      <c r="J201" s="60" t="str">
        <f>IFERROR(IF(I201="","",SUMIFS(Inventário!$N$10:$N$150,Inventário!$D$10:$D$150,Estoque!J$10,Inventário!$E$10:$E$150,Estoque!$C201)),"ERRO")</f>
        <v/>
      </c>
      <c r="K201" s="60" t="str">
        <f>IFERROR(IF(J201="","",SUMIFS(Inventário!$N$10:$N$150,Inventário!$D$10:$D$150,Estoque!K$10,Inventário!$E$10:$E$150,Estoque!$C201)),"ERRO")</f>
        <v/>
      </c>
      <c r="L201" s="60" t="str">
        <f>IFERROR(IF(K201="","",SUMIFS(Inventário!$N$10:$N$150,Inventário!$D$10:$D$150,Estoque!L$10,Inventário!$E$10:$E$150,Estoque!$C201)),"ERRO")</f>
        <v/>
      </c>
      <c r="M201" s="60" t="str">
        <f>IFERROR(IF(L201="","",SUMIFS(Inventário!$N$10:$N$150,Inventário!$D$10:$D$150,Estoque!M$10,Inventário!$E$10:$E$150,Estoque!$C201)),"ERRO")</f>
        <v/>
      </c>
      <c r="N201" s="60" t="str">
        <f>IFERROR(IF(M201="","",SUMIFS(Inventário!$N$10:$N$150,Inventário!$D$10:$D$150,Estoque!N$10,Inventário!$E$10:$E$150,Estoque!$C201)),"ERRO")</f>
        <v/>
      </c>
      <c r="O201" s="60" t="str">
        <f>IFERROR(IF(N201="","",SUMIFS(Inventário!$N$10:$N$150,Inventário!$D$10:$D$150,Estoque!O$10,Inventário!$E$10:$E$150,Estoque!$C201)),"ERRO")</f>
        <v/>
      </c>
    </row>
    <row r="202" spans="1:15" ht="19.5" customHeight="1">
      <c r="A202" s="46"/>
      <c r="B202" s="45">
        <v>190</v>
      </c>
      <c r="C202" s="63" t="str">
        <f>IF('Cadastro de Produtos'!C194="","",VLOOKUP(B202,'Cadastro de Produtos'!$B$5:$C$204,2,0))</f>
        <v/>
      </c>
      <c r="D202" s="64" t="str">
        <f>IFERROR(IF(C202="","",SUMIFS(Inventário!$N$10:$N$150,Inventário!$D$10:$D$150,Estoque!D$10,Inventário!$E$10:$E$150,Estoque!$C202)),"ERRO")</f>
        <v/>
      </c>
      <c r="E202" s="64" t="str">
        <f>IFERROR(IF(D202="","",SUMIFS(Inventário!$N$10:$N$150,Inventário!$D$10:$D$150,Estoque!E$10,Inventário!$E$10:$E$150,Estoque!$C202)),"ERRO")</f>
        <v/>
      </c>
      <c r="F202" s="64" t="str">
        <f>IFERROR(IF(E202="","",SUMIFS(Inventário!$N$10:$N$150,Inventário!$D$10:$D$150,Estoque!F$10,Inventário!$E$10:$E$150,Estoque!$C202)),"ERRO")</f>
        <v/>
      </c>
      <c r="G202" s="64" t="str">
        <f>IFERROR(IF(F202="","",SUMIFS(Inventário!$N$10:$N$150,Inventário!$D$10:$D$150,Estoque!G$10,Inventário!$E$10:$E$150,Estoque!$C202)),"ERRO")</f>
        <v/>
      </c>
      <c r="H202" s="64" t="str">
        <f>IFERROR(IF(G202="","",SUMIFS(Inventário!$N$10:$N$150,Inventário!$D$10:$D$150,Estoque!H$10,Inventário!$E$10:$E$150,Estoque!$C202)),"ERRO")</f>
        <v/>
      </c>
      <c r="I202" s="64" t="str">
        <f>IFERROR(IF(H202="","",SUMIFS(Inventário!$N$10:$N$150,Inventário!$D$10:$D$150,Estoque!I$10,Inventário!$E$10:$E$150,Estoque!$C202)),"ERRO")</f>
        <v/>
      </c>
      <c r="J202" s="64" t="str">
        <f>IFERROR(IF(I202="","",SUMIFS(Inventário!$N$10:$N$150,Inventário!$D$10:$D$150,Estoque!J$10,Inventário!$E$10:$E$150,Estoque!$C202)),"ERRO")</f>
        <v/>
      </c>
      <c r="K202" s="64" t="str">
        <f>IFERROR(IF(J202="","",SUMIFS(Inventário!$N$10:$N$150,Inventário!$D$10:$D$150,Estoque!K$10,Inventário!$E$10:$E$150,Estoque!$C202)),"ERRO")</f>
        <v/>
      </c>
      <c r="L202" s="64" t="str">
        <f>IFERROR(IF(K202="","",SUMIFS(Inventário!$N$10:$N$150,Inventário!$D$10:$D$150,Estoque!L$10,Inventário!$E$10:$E$150,Estoque!$C202)),"ERRO")</f>
        <v/>
      </c>
      <c r="M202" s="64" t="str">
        <f>IFERROR(IF(L202="","",SUMIFS(Inventário!$N$10:$N$150,Inventário!$D$10:$D$150,Estoque!M$10,Inventário!$E$10:$E$150,Estoque!$C202)),"ERRO")</f>
        <v/>
      </c>
      <c r="N202" s="64" t="str">
        <f>IFERROR(IF(M202="","",SUMIFS(Inventário!$N$10:$N$150,Inventário!$D$10:$D$150,Estoque!N$10,Inventário!$E$10:$E$150,Estoque!$C202)),"ERRO")</f>
        <v/>
      </c>
      <c r="O202" s="64" t="str">
        <f>IFERROR(IF(N202="","",SUMIFS(Inventário!$N$10:$N$150,Inventário!$D$10:$D$150,Estoque!O$10,Inventário!$E$10:$E$150,Estoque!$C202)),"ERRO")</f>
        <v/>
      </c>
    </row>
    <row r="203" spans="1:15" ht="19.5" customHeight="1">
      <c r="A203" s="46"/>
      <c r="B203" s="45">
        <v>191</v>
      </c>
      <c r="C203" s="32" t="str">
        <f>IF('Cadastro de Produtos'!C195="","",VLOOKUP(B203,'Cadastro de Produtos'!$B$5:$C$204,2,0))</f>
        <v/>
      </c>
      <c r="D203" s="60" t="str">
        <f>IFERROR(IF(C203="","",SUMIFS(Inventário!$N$10:$N$150,Inventário!$D$10:$D$150,Estoque!D$10,Inventário!$E$10:$E$150,Estoque!$C203)),"ERRO")</f>
        <v/>
      </c>
      <c r="E203" s="60" t="str">
        <f>IFERROR(IF(D203="","",SUMIFS(Inventário!$N$10:$N$150,Inventário!$D$10:$D$150,Estoque!E$10,Inventário!$E$10:$E$150,Estoque!$C203)),"ERRO")</f>
        <v/>
      </c>
      <c r="F203" s="60" t="str">
        <f>IFERROR(IF(E203="","",SUMIFS(Inventário!$N$10:$N$150,Inventário!$D$10:$D$150,Estoque!F$10,Inventário!$E$10:$E$150,Estoque!$C203)),"ERRO")</f>
        <v/>
      </c>
      <c r="G203" s="60" t="str">
        <f>IFERROR(IF(F203="","",SUMIFS(Inventário!$N$10:$N$150,Inventário!$D$10:$D$150,Estoque!G$10,Inventário!$E$10:$E$150,Estoque!$C203)),"ERRO")</f>
        <v/>
      </c>
      <c r="H203" s="60" t="str">
        <f>IFERROR(IF(G203="","",SUMIFS(Inventário!$N$10:$N$150,Inventário!$D$10:$D$150,Estoque!H$10,Inventário!$E$10:$E$150,Estoque!$C203)),"ERRO")</f>
        <v/>
      </c>
      <c r="I203" s="60" t="str">
        <f>IFERROR(IF(H203="","",SUMIFS(Inventário!$N$10:$N$150,Inventário!$D$10:$D$150,Estoque!I$10,Inventário!$E$10:$E$150,Estoque!$C203)),"ERRO")</f>
        <v/>
      </c>
      <c r="J203" s="60" t="str">
        <f>IFERROR(IF(I203="","",SUMIFS(Inventário!$N$10:$N$150,Inventário!$D$10:$D$150,Estoque!J$10,Inventário!$E$10:$E$150,Estoque!$C203)),"ERRO")</f>
        <v/>
      </c>
      <c r="K203" s="60" t="str">
        <f>IFERROR(IF(J203="","",SUMIFS(Inventário!$N$10:$N$150,Inventário!$D$10:$D$150,Estoque!K$10,Inventário!$E$10:$E$150,Estoque!$C203)),"ERRO")</f>
        <v/>
      </c>
      <c r="L203" s="60" t="str">
        <f>IFERROR(IF(K203="","",SUMIFS(Inventário!$N$10:$N$150,Inventário!$D$10:$D$150,Estoque!L$10,Inventário!$E$10:$E$150,Estoque!$C203)),"ERRO")</f>
        <v/>
      </c>
      <c r="M203" s="60" t="str">
        <f>IFERROR(IF(L203="","",SUMIFS(Inventário!$N$10:$N$150,Inventário!$D$10:$D$150,Estoque!M$10,Inventário!$E$10:$E$150,Estoque!$C203)),"ERRO")</f>
        <v/>
      </c>
      <c r="N203" s="60" t="str">
        <f>IFERROR(IF(M203="","",SUMIFS(Inventário!$N$10:$N$150,Inventário!$D$10:$D$150,Estoque!N$10,Inventário!$E$10:$E$150,Estoque!$C203)),"ERRO")</f>
        <v/>
      </c>
      <c r="O203" s="60" t="str">
        <f>IFERROR(IF(N203="","",SUMIFS(Inventário!$N$10:$N$150,Inventário!$D$10:$D$150,Estoque!O$10,Inventário!$E$10:$E$150,Estoque!$C203)),"ERRO")</f>
        <v/>
      </c>
    </row>
    <row r="204" spans="1:15" ht="19.5" customHeight="1">
      <c r="A204" s="46"/>
      <c r="B204" s="45">
        <v>192</v>
      </c>
      <c r="C204" s="63" t="str">
        <f>IF('Cadastro de Produtos'!C196="","",VLOOKUP(B204,'Cadastro de Produtos'!$B$5:$C$204,2,0))</f>
        <v/>
      </c>
      <c r="D204" s="64" t="str">
        <f>IFERROR(IF(C204="","",SUMIFS(Inventário!$N$10:$N$150,Inventário!$D$10:$D$150,Estoque!D$10,Inventário!$E$10:$E$150,Estoque!$C204)),"ERRO")</f>
        <v/>
      </c>
      <c r="E204" s="64" t="str">
        <f>IFERROR(IF(D204="","",SUMIFS(Inventário!$N$10:$N$150,Inventário!$D$10:$D$150,Estoque!E$10,Inventário!$E$10:$E$150,Estoque!$C204)),"ERRO")</f>
        <v/>
      </c>
      <c r="F204" s="64" t="str">
        <f>IFERROR(IF(E204="","",SUMIFS(Inventário!$N$10:$N$150,Inventário!$D$10:$D$150,Estoque!F$10,Inventário!$E$10:$E$150,Estoque!$C204)),"ERRO")</f>
        <v/>
      </c>
      <c r="G204" s="64" t="str">
        <f>IFERROR(IF(F204="","",SUMIFS(Inventário!$N$10:$N$150,Inventário!$D$10:$D$150,Estoque!G$10,Inventário!$E$10:$E$150,Estoque!$C204)),"ERRO")</f>
        <v/>
      </c>
      <c r="H204" s="64" t="str">
        <f>IFERROR(IF(G204="","",SUMIFS(Inventário!$N$10:$N$150,Inventário!$D$10:$D$150,Estoque!H$10,Inventário!$E$10:$E$150,Estoque!$C204)),"ERRO")</f>
        <v/>
      </c>
      <c r="I204" s="64" t="str">
        <f>IFERROR(IF(H204="","",SUMIFS(Inventário!$N$10:$N$150,Inventário!$D$10:$D$150,Estoque!I$10,Inventário!$E$10:$E$150,Estoque!$C204)),"ERRO")</f>
        <v/>
      </c>
      <c r="J204" s="64" t="str">
        <f>IFERROR(IF(I204="","",SUMIFS(Inventário!$N$10:$N$150,Inventário!$D$10:$D$150,Estoque!J$10,Inventário!$E$10:$E$150,Estoque!$C204)),"ERRO")</f>
        <v/>
      </c>
      <c r="K204" s="64" t="str">
        <f>IFERROR(IF(J204="","",SUMIFS(Inventário!$N$10:$N$150,Inventário!$D$10:$D$150,Estoque!K$10,Inventário!$E$10:$E$150,Estoque!$C204)),"ERRO")</f>
        <v/>
      </c>
      <c r="L204" s="64" t="str">
        <f>IFERROR(IF(K204="","",SUMIFS(Inventário!$N$10:$N$150,Inventário!$D$10:$D$150,Estoque!L$10,Inventário!$E$10:$E$150,Estoque!$C204)),"ERRO")</f>
        <v/>
      </c>
      <c r="M204" s="64" t="str">
        <f>IFERROR(IF(L204="","",SUMIFS(Inventário!$N$10:$N$150,Inventário!$D$10:$D$150,Estoque!M$10,Inventário!$E$10:$E$150,Estoque!$C204)),"ERRO")</f>
        <v/>
      </c>
      <c r="N204" s="64" t="str">
        <f>IFERROR(IF(M204="","",SUMIFS(Inventário!$N$10:$N$150,Inventário!$D$10:$D$150,Estoque!N$10,Inventário!$E$10:$E$150,Estoque!$C204)),"ERRO")</f>
        <v/>
      </c>
      <c r="O204" s="64" t="str">
        <f>IFERROR(IF(N204="","",SUMIFS(Inventário!$N$10:$N$150,Inventário!$D$10:$D$150,Estoque!O$10,Inventário!$E$10:$E$150,Estoque!$C204)),"ERRO")</f>
        <v/>
      </c>
    </row>
    <row r="205" spans="1:15" ht="19.5" customHeight="1">
      <c r="A205" s="46"/>
      <c r="B205" s="45">
        <v>193</v>
      </c>
      <c r="C205" s="32" t="str">
        <f>IF('Cadastro de Produtos'!C197="","",VLOOKUP(B205,'Cadastro de Produtos'!$B$5:$C$204,2,0))</f>
        <v/>
      </c>
      <c r="D205" s="60" t="str">
        <f>IFERROR(IF(C205="","",SUMIFS(Inventário!$N$10:$N$150,Inventário!$D$10:$D$150,Estoque!D$10,Inventário!$E$10:$E$150,Estoque!$C205)),"ERRO")</f>
        <v/>
      </c>
      <c r="E205" s="60" t="str">
        <f>IFERROR(IF(D205="","",SUMIFS(Inventário!$N$10:$N$150,Inventário!$D$10:$D$150,Estoque!E$10,Inventário!$E$10:$E$150,Estoque!$C205)),"ERRO")</f>
        <v/>
      </c>
      <c r="F205" s="60" t="str">
        <f>IFERROR(IF(E205="","",SUMIFS(Inventário!$N$10:$N$150,Inventário!$D$10:$D$150,Estoque!F$10,Inventário!$E$10:$E$150,Estoque!$C205)),"ERRO")</f>
        <v/>
      </c>
      <c r="G205" s="60" t="str">
        <f>IFERROR(IF(F205="","",SUMIFS(Inventário!$N$10:$N$150,Inventário!$D$10:$D$150,Estoque!G$10,Inventário!$E$10:$E$150,Estoque!$C205)),"ERRO")</f>
        <v/>
      </c>
      <c r="H205" s="60" t="str">
        <f>IFERROR(IF(G205="","",SUMIFS(Inventário!$N$10:$N$150,Inventário!$D$10:$D$150,Estoque!H$10,Inventário!$E$10:$E$150,Estoque!$C205)),"ERRO")</f>
        <v/>
      </c>
      <c r="I205" s="60" t="str">
        <f>IFERROR(IF(H205="","",SUMIFS(Inventário!$N$10:$N$150,Inventário!$D$10:$D$150,Estoque!I$10,Inventário!$E$10:$E$150,Estoque!$C205)),"ERRO")</f>
        <v/>
      </c>
      <c r="J205" s="60" t="str">
        <f>IFERROR(IF(I205="","",SUMIFS(Inventário!$N$10:$N$150,Inventário!$D$10:$D$150,Estoque!J$10,Inventário!$E$10:$E$150,Estoque!$C205)),"ERRO")</f>
        <v/>
      </c>
      <c r="K205" s="60" t="str">
        <f>IFERROR(IF(J205="","",SUMIFS(Inventário!$N$10:$N$150,Inventário!$D$10:$D$150,Estoque!K$10,Inventário!$E$10:$E$150,Estoque!$C205)),"ERRO")</f>
        <v/>
      </c>
      <c r="L205" s="60" t="str">
        <f>IFERROR(IF(K205="","",SUMIFS(Inventário!$N$10:$N$150,Inventário!$D$10:$D$150,Estoque!L$10,Inventário!$E$10:$E$150,Estoque!$C205)),"ERRO")</f>
        <v/>
      </c>
      <c r="M205" s="60" t="str">
        <f>IFERROR(IF(L205="","",SUMIFS(Inventário!$N$10:$N$150,Inventário!$D$10:$D$150,Estoque!M$10,Inventário!$E$10:$E$150,Estoque!$C205)),"ERRO")</f>
        <v/>
      </c>
      <c r="N205" s="60" t="str">
        <f>IFERROR(IF(M205="","",SUMIFS(Inventário!$N$10:$N$150,Inventário!$D$10:$D$150,Estoque!N$10,Inventário!$E$10:$E$150,Estoque!$C205)),"ERRO")</f>
        <v/>
      </c>
      <c r="O205" s="60" t="str">
        <f>IFERROR(IF(N205="","",SUMIFS(Inventário!$N$10:$N$150,Inventário!$D$10:$D$150,Estoque!O$10,Inventário!$E$10:$E$150,Estoque!$C205)),"ERRO")</f>
        <v/>
      </c>
    </row>
    <row r="206" spans="1:15" ht="19.5" customHeight="1">
      <c r="A206" s="46"/>
      <c r="B206" s="45">
        <v>194</v>
      </c>
      <c r="C206" s="63" t="str">
        <f>IF('Cadastro de Produtos'!C198="","",VLOOKUP(B206,'Cadastro de Produtos'!$B$5:$C$204,2,0))</f>
        <v/>
      </c>
      <c r="D206" s="64" t="str">
        <f>IFERROR(IF(C206="","",SUMIFS(Inventário!$N$10:$N$150,Inventário!$D$10:$D$150,Estoque!D$10,Inventário!$E$10:$E$150,Estoque!$C206)),"ERRO")</f>
        <v/>
      </c>
      <c r="E206" s="64" t="str">
        <f>IFERROR(IF(D206="","",SUMIFS(Inventário!$N$10:$N$150,Inventário!$D$10:$D$150,Estoque!E$10,Inventário!$E$10:$E$150,Estoque!$C206)),"ERRO")</f>
        <v/>
      </c>
      <c r="F206" s="64" t="str">
        <f>IFERROR(IF(E206="","",SUMIFS(Inventário!$N$10:$N$150,Inventário!$D$10:$D$150,Estoque!F$10,Inventário!$E$10:$E$150,Estoque!$C206)),"ERRO")</f>
        <v/>
      </c>
      <c r="G206" s="64" t="str">
        <f>IFERROR(IF(F206="","",SUMIFS(Inventário!$N$10:$N$150,Inventário!$D$10:$D$150,Estoque!G$10,Inventário!$E$10:$E$150,Estoque!$C206)),"ERRO")</f>
        <v/>
      </c>
      <c r="H206" s="64" t="str">
        <f>IFERROR(IF(G206="","",SUMIFS(Inventário!$N$10:$N$150,Inventário!$D$10:$D$150,Estoque!H$10,Inventário!$E$10:$E$150,Estoque!$C206)),"ERRO")</f>
        <v/>
      </c>
      <c r="I206" s="64" t="str">
        <f>IFERROR(IF(H206="","",SUMIFS(Inventário!$N$10:$N$150,Inventário!$D$10:$D$150,Estoque!I$10,Inventário!$E$10:$E$150,Estoque!$C206)),"ERRO")</f>
        <v/>
      </c>
      <c r="J206" s="64" t="str">
        <f>IFERROR(IF(I206="","",SUMIFS(Inventário!$N$10:$N$150,Inventário!$D$10:$D$150,Estoque!J$10,Inventário!$E$10:$E$150,Estoque!$C206)),"ERRO")</f>
        <v/>
      </c>
      <c r="K206" s="64" t="str">
        <f>IFERROR(IF(J206="","",SUMIFS(Inventário!$N$10:$N$150,Inventário!$D$10:$D$150,Estoque!K$10,Inventário!$E$10:$E$150,Estoque!$C206)),"ERRO")</f>
        <v/>
      </c>
      <c r="L206" s="64" t="str">
        <f>IFERROR(IF(K206="","",SUMIFS(Inventário!$N$10:$N$150,Inventário!$D$10:$D$150,Estoque!L$10,Inventário!$E$10:$E$150,Estoque!$C206)),"ERRO")</f>
        <v/>
      </c>
      <c r="M206" s="64" t="str">
        <f>IFERROR(IF(L206="","",SUMIFS(Inventário!$N$10:$N$150,Inventário!$D$10:$D$150,Estoque!M$10,Inventário!$E$10:$E$150,Estoque!$C206)),"ERRO")</f>
        <v/>
      </c>
      <c r="N206" s="64" t="str">
        <f>IFERROR(IF(M206="","",SUMIFS(Inventário!$N$10:$N$150,Inventário!$D$10:$D$150,Estoque!N$10,Inventário!$E$10:$E$150,Estoque!$C206)),"ERRO")</f>
        <v/>
      </c>
      <c r="O206" s="64" t="str">
        <f>IFERROR(IF(N206="","",SUMIFS(Inventário!$N$10:$N$150,Inventário!$D$10:$D$150,Estoque!O$10,Inventário!$E$10:$E$150,Estoque!$C206)),"ERRO")</f>
        <v/>
      </c>
    </row>
    <row r="207" spans="1:15" ht="19.5" customHeight="1">
      <c r="A207" s="46"/>
      <c r="B207" s="45">
        <v>195</v>
      </c>
      <c r="C207" s="32" t="str">
        <f>IF('Cadastro de Produtos'!C199="","",VLOOKUP(B207,'Cadastro de Produtos'!$B$5:$C$204,2,0))</f>
        <v/>
      </c>
      <c r="D207" s="60" t="str">
        <f>IFERROR(IF(C207="","",SUMIFS(Inventário!$N$10:$N$150,Inventário!$D$10:$D$150,Estoque!D$10,Inventário!$E$10:$E$150,Estoque!$C207)),"ERRO")</f>
        <v/>
      </c>
      <c r="E207" s="60" t="str">
        <f>IFERROR(IF(D207="","",SUMIFS(Inventário!$N$10:$N$150,Inventário!$D$10:$D$150,Estoque!E$10,Inventário!$E$10:$E$150,Estoque!$C207)),"ERRO")</f>
        <v/>
      </c>
      <c r="F207" s="60" t="str">
        <f>IFERROR(IF(E207="","",SUMIFS(Inventário!$N$10:$N$150,Inventário!$D$10:$D$150,Estoque!F$10,Inventário!$E$10:$E$150,Estoque!$C207)),"ERRO")</f>
        <v/>
      </c>
      <c r="G207" s="60" t="str">
        <f>IFERROR(IF(F207="","",SUMIFS(Inventário!$N$10:$N$150,Inventário!$D$10:$D$150,Estoque!G$10,Inventário!$E$10:$E$150,Estoque!$C207)),"ERRO")</f>
        <v/>
      </c>
      <c r="H207" s="60" t="str">
        <f>IFERROR(IF(G207="","",SUMIFS(Inventário!$N$10:$N$150,Inventário!$D$10:$D$150,Estoque!H$10,Inventário!$E$10:$E$150,Estoque!$C207)),"ERRO")</f>
        <v/>
      </c>
      <c r="I207" s="60" t="str">
        <f>IFERROR(IF(H207="","",SUMIFS(Inventário!$N$10:$N$150,Inventário!$D$10:$D$150,Estoque!I$10,Inventário!$E$10:$E$150,Estoque!$C207)),"ERRO")</f>
        <v/>
      </c>
      <c r="J207" s="60" t="str">
        <f>IFERROR(IF(I207="","",SUMIFS(Inventário!$N$10:$N$150,Inventário!$D$10:$D$150,Estoque!J$10,Inventário!$E$10:$E$150,Estoque!$C207)),"ERRO")</f>
        <v/>
      </c>
      <c r="K207" s="60" t="str">
        <f>IFERROR(IF(J207="","",SUMIFS(Inventário!$N$10:$N$150,Inventário!$D$10:$D$150,Estoque!K$10,Inventário!$E$10:$E$150,Estoque!$C207)),"ERRO")</f>
        <v/>
      </c>
      <c r="L207" s="60" t="str">
        <f>IFERROR(IF(K207="","",SUMIFS(Inventário!$N$10:$N$150,Inventário!$D$10:$D$150,Estoque!L$10,Inventário!$E$10:$E$150,Estoque!$C207)),"ERRO")</f>
        <v/>
      </c>
      <c r="M207" s="60" t="str">
        <f>IFERROR(IF(L207="","",SUMIFS(Inventário!$N$10:$N$150,Inventário!$D$10:$D$150,Estoque!M$10,Inventário!$E$10:$E$150,Estoque!$C207)),"ERRO")</f>
        <v/>
      </c>
      <c r="N207" s="60" t="str">
        <f>IFERROR(IF(M207="","",SUMIFS(Inventário!$N$10:$N$150,Inventário!$D$10:$D$150,Estoque!N$10,Inventário!$E$10:$E$150,Estoque!$C207)),"ERRO")</f>
        <v/>
      </c>
      <c r="O207" s="60" t="str">
        <f>IFERROR(IF(N207="","",SUMIFS(Inventário!$N$10:$N$150,Inventário!$D$10:$D$150,Estoque!O$10,Inventário!$E$10:$E$150,Estoque!$C207)),"ERRO")</f>
        <v/>
      </c>
    </row>
    <row r="208" spans="1:15" ht="19.5" customHeight="1">
      <c r="A208" s="46"/>
      <c r="B208" s="45">
        <v>196</v>
      </c>
      <c r="C208" s="63" t="str">
        <f>IF('Cadastro de Produtos'!C200="","",VLOOKUP(B208,'Cadastro de Produtos'!$B$5:$C$204,2,0))</f>
        <v/>
      </c>
      <c r="D208" s="64" t="str">
        <f>IFERROR(IF(C208="","",SUMIFS(Inventário!$N$10:$N$150,Inventário!$D$10:$D$150,Estoque!D$10,Inventário!$E$10:$E$150,Estoque!$C208)),"ERRO")</f>
        <v/>
      </c>
      <c r="E208" s="64" t="str">
        <f>IFERROR(IF(D208="","",SUMIFS(Inventário!$N$10:$N$150,Inventário!$D$10:$D$150,Estoque!E$10,Inventário!$E$10:$E$150,Estoque!$C208)),"ERRO")</f>
        <v/>
      </c>
      <c r="F208" s="64" t="str">
        <f>IFERROR(IF(E208="","",SUMIFS(Inventário!$N$10:$N$150,Inventário!$D$10:$D$150,Estoque!F$10,Inventário!$E$10:$E$150,Estoque!$C208)),"ERRO")</f>
        <v/>
      </c>
      <c r="G208" s="64" t="str">
        <f>IFERROR(IF(F208="","",SUMIFS(Inventário!$N$10:$N$150,Inventário!$D$10:$D$150,Estoque!G$10,Inventário!$E$10:$E$150,Estoque!$C208)),"ERRO")</f>
        <v/>
      </c>
      <c r="H208" s="64" t="str">
        <f>IFERROR(IF(G208="","",SUMIFS(Inventário!$N$10:$N$150,Inventário!$D$10:$D$150,Estoque!H$10,Inventário!$E$10:$E$150,Estoque!$C208)),"ERRO")</f>
        <v/>
      </c>
      <c r="I208" s="64" t="str">
        <f>IFERROR(IF(H208="","",SUMIFS(Inventário!$N$10:$N$150,Inventário!$D$10:$D$150,Estoque!I$10,Inventário!$E$10:$E$150,Estoque!$C208)),"ERRO")</f>
        <v/>
      </c>
      <c r="J208" s="64" t="str">
        <f>IFERROR(IF(I208="","",SUMIFS(Inventário!$N$10:$N$150,Inventário!$D$10:$D$150,Estoque!J$10,Inventário!$E$10:$E$150,Estoque!$C208)),"ERRO")</f>
        <v/>
      </c>
      <c r="K208" s="64" t="str">
        <f>IFERROR(IF(J208="","",SUMIFS(Inventário!$N$10:$N$150,Inventário!$D$10:$D$150,Estoque!K$10,Inventário!$E$10:$E$150,Estoque!$C208)),"ERRO")</f>
        <v/>
      </c>
      <c r="L208" s="64" t="str">
        <f>IFERROR(IF(K208="","",SUMIFS(Inventário!$N$10:$N$150,Inventário!$D$10:$D$150,Estoque!L$10,Inventário!$E$10:$E$150,Estoque!$C208)),"ERRO")</f>
        <v/>
      </c>
      <c r="M208" s="64" t="str">
        <f>IFERROR(IF(L208="","",SUMIFS(Inventário!$N$10:$N$150,Inventário!$D$10:$D$150,Estoque!M$10,Inventário!$E$10:$E$150,Estoque!$C208)),"ERRO")</f>
        <v/>
      </c>
      <c r="N208" s="64" t="str">
        <f>IFERROR(IF(M208="","",SUMIFS(Inventário!$N$10:$N$150,Inventário!$D$10:$D$150,Estoque!N$10,Inventário!$E$10:$E$150,Estoque!$C208)),"ERRO")</f>
        <v/>
      </c>
      <c r="O208" s="64" t="str">
        <f>IFERROR(IF(N208="","",SUMIFS(Inventário!$N$10:$N$150,Inventário!$D$10:$D$150,Estoque!O$10,Inventário!$E$10:$E$150,Estoque!$C208)),"ERRO")</f>
        <v/>
      </c>
    </row>
    <row r="209" spans="1:15" ht="19.5" customHeight="1">
      <c r="A209" s="46"/>
      <c r="B209" s="45">
        <v>197</v>
      </c>
      <c r="C209" s="32" t="str">
        <f>IF('Cadastro de Produtos'!C201="","",VLOOKUP(B209,'Cadastro de Produtos'!$B$5:$C$204,2,0))</f>
        <v/>
      </c>
      <c r="D209" s="60" t="str">
        <f>IFERROR(IF(C209="","",SUMIFS(Inventário!$N$10:$N$150,Inventário!$D$10:$D$150,Estoque!D$10,Inventário!$E$10:$E$150,Estoque!$C209)),"ERRO")</f>
        <v/>
      </c>
      <c r="E209" s="60" t="str">
        <f>IFERROR(IF(D209="","",SUMIFS(Inventário!$N$10:$N$150,Inventário!$D$10:$D$150,Estoque!E$10,Inventário!$E$10:$E$150,Estoque!$C209)),"ERRO")</f>
        <v/>
      </c>
      <c r="F209" s="60" t="str">
        <f>IFERROR(IF(E209="","",SUMIFS(Inventário!$N$10:$N$150,Inventário!$D$10:$D$150,Estoque!F$10,Inventário!$E$10:$E$150,Estoque!$C209)),"ERRO")</f>
        <v/>
      </c>
      <c r="G209" s="60" t="str">
        <f>IFERROR(IF(F209="","",SUMIFS(Inventário!$N$10:$N$150,Inventário!$D$10:$D$150,Estoque!G$10,Inventário!$E$10:$E$150,Estoque!$C209)),"ERRO")</f>
        <v/>
      </c>
      <c r="H209" s="60" t="str">
        <f>IFERROR(IF(G209="","",SUMIFS(Inventário!$N$10:$N$150,Inventário!$D$10:$D$150,Estoque!H$10,Inventário!$E$10:$E$150,Estoque!$C209)),"ERRO")</f>
        <v/>
      </c>
      <c r="I209" s="60" t="str">
        <f>IFERROR(IF(H209="","",SUMIFS(Inventário!$N$10:$N$150,Inventário!$D$10:$D$150,Estoque!I$10,Inventário!$E$10:$E$150,Estoque!$C209)),"ERRO")</f>
        <v/>
      </c>
      <c r="J209" s="60" t="str">
        <f>IFERROR(IF(I209="","",SUMIFS(Inventário!$N$10:$N$150,Inventário!$D$10:$D$150,Estoque!J$10,Inventário!$E$10:$E$150,Estoque!$C209)),"ERRO")</f>
        <v/>
      </c>
      <c r="K209" s="60" t="str">
        <f>IFERROR(IF(J209="","",SUMIFS(Inventário!$N$10:$N$150,Inventário!$D$10:$D$150,Estoque!K$10,Inventário!$E$10:$E$150,Estoque!$C209)),"ERRO")</f>
        <v/>
      </c>
      <c r="L209" s="60" t="str">
        <f>IFERROR(IF(K209="","",SUMIFS(Inventário!$N$10:$N$150,Inventário!$D$10:$D$150,Estoque!L$10,Inventário!$E$10:$E$150,Estoque!$C209)),"ERRO")</f>
        <v/>
      </c>
      <c r="M209" s="60" t="str">
        <f>IFERROR(IF(L209="","",SUMIFS(Inventário!$N$10:$N$150,Inventário!$D$10:$D$150,Estoque!M$10,Inventário!$E$10:$E$150,Estoque!$C209)),"ERRO")</f>
        <v/>
      </c>
      <c r="N209" s="60" t="str">
        <f>IFERROR(IF(M209="","",SUMIFS(Inventário!$N$10:$N$150,Inventário!$D$10:$D$150,Estoque!N$10,Inventário!$E$10:$E$150,Estoque!$C209)),"ERRO")</f>
        <v/>
      </c>
      <c r="O209" s="60" t="str">
        <f>IFERROR(IF(N209="","",SUMIFS(Inventário!$N$10:$N$150,Inventário!$D$10:$D$150,Estoque!O$10,Inventário!$E$10:$E$150,Estoque!$C209)),"ERRO")</f>
        <v/>
      </c>
    </row>
    <row r="210" spans="1:15" ht="19.5" customHeight="1">
      <c r="A210" s="46"/>
      <c r="B210" s="45">
        <v>198</v>
      </c>
      <c r="C210" s="63" t="str">
        <f>IF('Cadastro de Produtos'!C202="","",VLOOKUP(B210,'Cadastro de Produtos'!$B$5:$C$204,2,0))</f>
        <v/>
      </c>
      <c r="D210" s="64" t="str">
        <f>IFERROR(IF(C210="","",SUMIFS(Inventário!$N$10:$N$150,Inventário!$D$10:$D$150,Estoque!D$10,Inventário!$E$10:$E$150,Estoque!$C210)),"ERRO")</f>
        <v/>
      </c>
      <c r="E210" s="64" t="str">
        <f>IFERROR(IF(D210="","",SUMIFS(Inventário!$N$10:$N$150,Inventário!$D$10:$D$150,Estoque!E$10,Inventário!$E$10:$E$150,Estoque!$C210)),"ERRO")</f>
        <v/>
      </c>
      <c r="F210" s="64" t="str">
        <f>IFERROR(IF(E210="","",SUMIFS(Inventário!$N$10:$N$150,Inventário!$D$10:$D$150,Estoque!F$10,Inventário!$E$10:$E$150,Estoque!$C210)),"ERRO")</f>
        <v/>
      </c>
      <c r="G210" s="64" t="str">
        <f>IFERROR(IF(F210="","",SUMIFS(Inventário!$N$10:$N$150,Inventário!$D$10:$D$150,Estoque!G$10,Inventário!$E$10:$E$150,Estoque!$C210)),"ERRO")</f>
        <v/>
      </c>
      <c r="H210" s="64" t="str">
        <f>IFERROR(IF(G210="","",SUMIFS(Inventário!$N$10:$N$150,Inventário!$D$10:$D$150,Estoque!H$10,Inventário!$E$10:$E$150,Estoque!$C210)),"ERRO")</f>
        <v/>
      </c>
      <c r="I210" s="64" t="str">
        <f>IFERROR(IF(H210="","",SUMIFS(Inventário!$N$10:$N$150,Inventário!$D$10:$D$150,Estoque!I$10,Inventário!$E$10:$E$150,Estoque!$C210)),"ERRO")</f>
        <v/>
      </c>
      <c r="J210" s="64" t="str">
        <f>IFERROR(IF(I210="","",SUMIFS(Inventário!$N$10:$N$150,Inventário!$D$10:$D$150,Estoque!J$10,Inventário!$E$10:$E$150,Estoque!$C210)),"ERRO")</f>
        <v/>
      </c>
      <c r="K210" s="64" t="str">
        <f>IFERROR(IF(J210="","",SUMIFS(Inventário!$N$10:$N$150,Inventário!$D$10:$D$150,Estoque!K$10,Inventário!$E$10:$E$150,Estoque!$C210)),"ERRO")</f>
        <v/>
      </c>
      <c r="L210" s="64" t="str">
        <f>IFERROR(IF(K210="","",SUMIFS(Inventário!$N$10:$N$150,Inventário!$D$10:$D$150,Estoque!L$10,Inventário!$E$10:$E$150,Estoque!$C210)),"ERRO")</f>
        <v/>
      </c>
      <c r="M210" s="64" t="str">
        <f>IFERROR(IF(L210="","",SUMIFS(Inventário!$N$10:$N$150,Inventário!$D$10:$D$150,Estoque!M$10,Inventário!$E$10:$E$150,Estoque!$C210)),"ERRO")</f>
        <v/>
      </c>
      <c r="N210" s="64" t="str">
        <f>IFERROR(IF(M210="","",SUMIFS(Inventário!$N$10:$N$150,Inventário!$D$10:$D$150,Estoque!N$10,Inventário!$E$10:$E$150,Estoque!$C210)),"ERRO")</f>
        <v/>
      </c>
      <c r="O210" s="64" t="str">
        <f>IFERROR(IF(N210="","",SUMIFS(Inventário!$N$10:$N$150,Inventário!$D$10:$D$150,Estoque!O$10,Inventário!$E$10:$E$150,Estoque!$C210)),"ERRO")</f>
        <v/>
      </c>
    </row>
    <row r="211" spans="1:15" ht="19.5" customHeight="1">
      <c r="A211" s="46"/>
      <c r="B211" s="45">
        <v>199</v>
      </c>
      <c r="C211" s="32" t="str">
        <f>IF('Cadastro de Produtos'!C203="","",VLOOKUP(B211,'Cadastro de Produtos'!$B$5:$C$204,2,0))</f>
        <v/>
      </c>
      <c r="D211" s="60" t="str">
        <f>IFERROR(IF(C211="","",SUMIFS(Inventário!$N$10:$N$150,Inventário!$D$10:$D$150,Estoque!D$10,Inventário!$E$10:$E$150,Estoque!$C211)),"ERRO")</f>
        <v/>
      </c>
      <c r="E211" s="60" t="str">
        <f>IFERROR(IF(D211="","",SUMIFS(Inventário!$N$10:$N$150,Inventário!$D$10:$D$150,Estoque!E$10,Inventário!$E$10:$E$150,Estoque!$C211)),"ERRO")</f>
        <v/>
      </c>
      <c r="F211" s="60" t="str">
        <f>IFERROR(IF(E211="","",SUMIFS(Inventário!$N$10:$N$150,Inventário!$D$10:$D$150,Estoque!F$10,Inventário!$E$10:$E$150,Estoque!$C211)),"ERRO")</f>
        <v/>
      </c>
      <c r="G211" s="60" t="str">
        <f>IFERROR(IF(F211="","",SUMIFS(Inventário!$N$10:$N$150,Inventário!$D$10:$D$150,Estoque!G$10,Inventário!$E$10:$E$150,Estoque!$C211)),"ERRO")</f>
        <v/>
      </c>
      <c r="H211" s="60" t="str">
        <f>IFERROR(IF(G211="","",SUMIFS(Inventário!$N$10:$N$150,Inventário!$D$10:$D$150,Estoque!H$10,Inventário!$E$10:$E$150,Estoque!$C211)),"ERRO")</f>
        <v/>
      </c>
      <c r="I211" s="60" t="str">
        <f>IFERROR(IF(H211="","",SUMIFS(Inventário!$N$10:$N$150,Inventário!$D$10:$D$150,Estoque!I$10,Inventário!$E$10:$E$150,Estoque!$C211)),"ERRO")</f>
        <v/>
      </c>
      <c r="J211" s="60" t="str">
        <f>IFERROR(IF(I211="","",SUMIFS(Inventário!$N$10:$N$150,Inventário!$D$10:$D$150,Estoque!J$10,Inventário!$E$10:$E$150,Estoque!$C211)),"ERRO")</f>
        <v/>
      </c>
      <c r="K211" s="60" t="str">
        <f>IFERROR(IF(J211="","",SUMIFS(Inventário!$N$10:$N$150,Inventário!$D$10:$D$150,Estoque!K$10,Inventário!$E$10:$E$150,Estoque!$C211)),"ERRO")</f>
        <v/>
      </c>
      <c r="L211" s="60" t="str">
        <f>IFERROR(IF(K211="","",SUMIFS(Inventário!$N$10:$N$150,Inventário!$D$10:$D$150,Estoque!L$10,Inventário!$E$10:$E$150,Estoque!$C211)),"ERRO")</f>
        <v/>
      </c>
      <c r="M211" s="60" t="str">
        <f>IFERROR(IF(L211="","",SUMIFS(Inventário!$N$10:$N$150,Inventário!$D$10:$D$150,Estoque!M$10,Inventário!$E$10:$E$150,Estoque!$C211)),"ERRO")</f>
        <v/>
      </c>
      <c r="N211" s="60" t="str">
        <f>IFERROR(IF(M211="","",SUMIFS(Inventário!$N$10:$N$150,Inventário!$D$10:$D$150,Estoque!N$10,Inventário!$E$10:$E$150,Estoque!$C211)),"ERRO")</f>
        <v/>
      </c>
      <c r="O211" s="60" t="str">
        <f>IFERROR(IF(N211="","",SUMIFS(Inventário!$N$10:$N$150,Inventário!$D$10:$D$150,Estoque!O$10,Inventário!$E$10:$E$150,Estoque!$C211)),"ERRO")</f>
        <v/>
      </c>
    </row>
    <row r="212" spans="1:15" ht="19.5" customHeight="1">
      <c r="A212" s="46"/>
      <c r="B212" s="45">
        <v>200</v>
      </c>
      <c r="C212" s="63" t="str">
        <f>IF('Cadastro de Produtos'!C204="","",VLOOKUP(B212,'Cadastro de Produtos'!$B$5:$C$204,2,0))</f>
        <v/>
      </c>
      <c r="D212" s="64" t="str">
        <f>IFERROR(IF(C212="","",SUMIFS(Inventário!$N$10:$N$150,Inventário!$D$10:$D$150,Estoque!D$10,Inventário!$E$10:$E$150,Estoque!$C212)),"ERRO")</f>
        <v/>
      </c>
      <c r="E212" s="64" t="str">
        <f>IFERROR(IF(D212="","",SUMIFS(Inventário!$N$10:$N$150,Inventário!$D$10:$D$150,Estoque!E$10,Inventário!$E$10:$E$150,Estoque!$C212)),"ERRO")</f>
        <v/>
      </c>
      <c r="F212" s="64" t="str">
        <f>IFERROR(IF(E212="","",SUMIFS(Inventário!$N$10:$N$150,Inventário!$D$10:$D$150,Estoque!F$10,Inventário!$E$10:$E$150,Estoque!$C212)),"ERRO")</f>
        <v/>
      </c>
      <c r="G212" s="64" t="str">
        <f>IFERROR(IF(F212="","",SUMIFS(Inventário!$N$10:$N$150,Inventário!$D$10:$D$150,Estoque!G$10,Inventário!$E$10:$E$150,Estoque!$C212)),"ERRO")</f>
        <v/>
      </c>
      <c r="H212" s="64" t="str">
        <f>IFERROR(IF(G212="","",SUMIFS(Inventário!$N$10:$N$150,Inventário!$D$10:$D$150,Estoque!H$10,Inventário!$E$10:$E$150,Estoque!$C212)),"ERRO")</f>
        <v/>
      </c>
      <c r="I212" s="64" t="str">
        <f>IFERROR(IF(H212="","",SUMIFS(Inventário!$N$10:$N$150,Inventário!$D$10:$D$150,Estoque!I$10,Inventário!$E$10:$E$150,Estoque!$C212)),"ERRO")</f>
        <v/>
      </c>
      <c r="J212" s="64" t="str">
        <f>IFERROR(IF(I212="","",SUMIFS(Inventário!$N$10:$N$150,Inventário!$D$10:$D$150,Estoque!J$10,Inventário!$E$10:$E$150,Estoque!$C212)),"ERRO")</f>
        <v/>
      </c>
      <c r="K212" s="64" t="str">
        <f>IFERROR(IF(J212="","",SUMIFS(Inventário!$N$10:$N$150,Inventário!$D$10:$D$150,Estoque!K$10,Inventário!$E$10:$E$150,Estoque!$C212)),"ERRO")</f>
        <v/>
      </c>
      <c r="L212" s="64" t="str">
        <f>IFERROR(IF(K212="","",SUMIFS(Inventário!$N$10:$N$150,Inventário!$D$10:$D$150,Estoque!L$10,Inventário!$E$10:$E$150,Estoque!$C212)),"ERRO")</f>
        <v/>
      </c>
      <c r="M212" s="64" t="str">
        <f>IFERROR(IF(L212="","",SUMIFS(Inventário!$N$10:$N$150,Inventário!$D$10:$D$150,Estoque!M$10,Inventário!$E$10:$E$150,Estoque!$C212)),"ERRO")</f>
        <v/>
      </c>
      <c r="N212" s="64" t="str">
        <f>IFERROR(IF(M212="","",SUMIFS(Inventário!$N$10:$N$150,Inventário!$D$10:$D$150,Estoque!N$10,Inventário!$E$10:$E$150,Estoque!$C212)),"ERRO")</f>
        <v/>
      </c>
      <c r="O212" s="64" t="str">
        <f>IFERROR(IF(N212="","",SUMIFS(Inventário!$N$10:$N$150,Inventário!$D$10:$D$150,Estoque!O$10,Inventário!$E$10:$E$150,Estoque!$C212)),"ERRO")</f>
        <v/>
      </c>
    </row>
    <row r="213" spans="1:15" ht="19.5" customHeight="1">
      <c r="A213" s="46"/>
      <c r="B213" s="45">
        <v>201</v>
      </c>
      <c r="C213" s="32" t="str">
        <f>IF('Cadastro de Produtos'!C205="","",VLOOKUP(B213,'Cadastro de Produtos'!$B$5:$C$204,2,0))</f>
        <v/>
      </c>
      <c r="D213" s="60" t="str">
        <f>IFERROR(IF(C213="","",SUMIFS(Inventário!$N$10:$N$150,Inventário!$D$10:$D$150,Estoque!D$10,Inventário!$E$10:$E$150,Estoque!$C213)),"ERRO")</f>
        <v/>
      </c>
      <c r="E213" s="60" t="str">
        <f>IFERROR(IF(D213="","",SUMIFS(Inventário!$N$10:$N$150,Inventário!$D$10:$D$150,Estoque!E$10,Inventário!$E$10:$E$150,Estoque!$C213)),"ERRO")</f>
        <v/>
      </c>
      <c r="F213" s="60" t="str">
        <f>IFERROR(IF(E213="","",SUMIFS(Inventário!$N$10:$N$150,Inventário!$D$10:$D$150,Estoque!F$10,Inventário!$E$10:$E$150,Estoque!$C213)),"ERRO")</f>
        <v/>
      </c>
      <c r="G213" s="60" t="str">
        <f>IFERROR(IF(F213="","",SUMIFS(Inventário!$N$10:$N$150,Inventário!$D$10:$D$150,Estoque!G$10,Inventário!$E$10:$E$150,Estoque!$C213)),"ERRO")</f>
        <v/>
      </c>
      <c r="H213" s="60" t="str">
        <f>IFERROR(IF(G213="","",SUMIFS(Inventário!$N$10:$N$150,Inventário!$D$10:$D$150,Estoque!H$10,Inventário!$E$10:$E$150,Estoque!$C213)),"ERRO")</f>
        <v/>
      </c>
      <c r="I213" s="60" t="str">
        <f>IFERROR(IF(H213="","",SUMIFS(Inventário!$N$10:$N$150,Inventário!$D$10:$D$150,Estoque!I$10,Inventário!$E$10:$E$150,Estoque!$C213)),"ERRO")</f>
        <v/>
      </c>
      <c r="J213" s="60" t="str">
        <f>IFERROR(IF(I213="","",SUMIFS(Inventário!$N$10:$N$150,Inventário!$D$10:$D$150,Estoque!J$10,Inventário!$E$10:$E$150,Estoque!$C213)),"ERRO")</f>
        <v/>
      </c>
      <c r="K213" s="60" t="str">
        <f>IFERROR(IF(J213="","",SUMIFS(Inventário!$N$10:$N$150,Inventário!$D$10:$D$150,Estoque!K$10,Inventário!$E$10:$E$150,Estoque!$C213)),"ERRO")</f>
        <v/>
      </c>
      <c r="L213" s="60" t="str">
        <f>IFERROR(IF(K213="","",SUMIFS(Inventário!$N$10:$N$150,Inventário!$D$10:$D$150,Estoque!L$10,Inventário!$E$10:$E$150,Estoque!$C213)),"ERRO")</f>
        <v/>
      </c>
      <c r="M213" s="60" t="str">
        <f>IFERROR(IF(L213="","",SUMIFS(Inventário!$N$10:$N$150,Inventário!$D$10:$D$150,Estoque!M$10,Inventário!$E$10:$E$150,Estoque!$C213)),"ERRO")</f>
        <v/>
      </c>
      <c r="N213" s="60" t="str">
        <f>IFERROR(IF(M213="","",SUMIFS(Inventário!$N$10:$N$150,Inventário!$D$10:$D$150,Estoque!N$10,Inventário!$E$10:$E$150,Estoque!$C213)),"ERRO")</f>
        <v/>
      </c>
      <c r="O213" s="60" t="str">
        <f>IFERROR(IF(N213="","",SUMIFS(Inventário!$N$10:$N$150,Inventário!$D$10:$D$150,Estoque!O$10,Inventário!$E$10:$E$150,Estoque!$C213)),"ERRO")</f>
        <v/>
      </c>
    </row>
    <row r="214" spans="1:15" ht="19.5" customHeight="1">
      <c r="A214" s="46"/>
      <c r="B214" s="45">
        <v>202</v>
      </c>
      <c r="C214" s="63" t="str">
        <f>IF('Cadastro de Produtos'!C206="","",VLOOKUP(B214,'Cadastro de Produtos'!$B$5:$C$204,2,0))</f>
        <v/>
      </c>
      <c r="D214" s="64" t="str">
        <f>IFERROR(IF(C214="","",SUMIFS(Inventário!$N$10:$N$150,Inventário!$D$10:$D$150,Estoque!D$10,Inventário!$E$10:$E$150,Estoque!$C214)),"ERRO")</f>
        <v/>
      </c>
      <c r="E214" s="64" t="str">
        <f>IFERROR(IF(D214="","",SUMIFS(Inventário!$N$10:$N$150,Inventário!$D$10:$D$150,Estoque!E$10,Inventário!$E$10:$E$150,Estoque!$C214)),"ERRO")</f>
        <v/>
      </c>
      <c r="F214" s="64" t="str">
        <f>IFERROR(IF(E214="","",SUMIFS(Inventário!$N$10:$N$150,Inventário!$D$10:$D$150,Estoque!F$10,Inventário!$E$10:$E$150,Estoque!$C214)),"ERRO")</f>
        <v/>
      </c>
      <c r="G214" s="64" t="str">
        <f>IFERROR(IF(F214="","",SUMIFS(Inventário!$N$10:$N$150,Inventário!$D$10:$D$150,Estoque!G$10,Inventário!$E$10:$E$150,Estoque!$C214)),"ERRO")</f>
        <v/>
      </c>
      <c r="H214" s="64" t="str">
        <f>IFERROR(IF(G214="","",SUMIFS(Inventário!$N$10:$N$150,Inventário!$D$10:$D$150,Estoque!H$10,Inventário!$E$10:$E$150,Estoque!$C214)),"ERRO")</f>
        <v/>
      </c>
      <c r="I214" s="64" t="str">
        <f>IFERROR(IF(H214="","",SUMIFS(Inventário!$N$10:$N$150,Inventário!$D$10:$D$150,Estoque!I$10,Inventário!$E$10:$E$150,Estoque!$C214)),"ERRO")</f>
        <v/>
      </c>
      <c r="J214" s="64" t="str">
        <f>IFERROR(IF(I214="","",SUMIFS(Inventário!$N$10:$N$150,Inventário!$D$10:$D$150,Estoque!J$10,Inventário!$E$10:$E$150,Estoque!$C214)),"ERRO")</f>
        <v/>
      </c>
      <c r="K214" s="64" t="str">
        <f>IFERROR(IF(J214="","",SUMIFS(Inventário!$N$10:$N$150,Inventário!$D$10:$D$150,Estoque!K$10,Inventário!$E$10:$E$150,Estoque!$C214)),"ERRO")</f>
        <v/>
      </c>
      <c r="L214" s="64" t="str">
        <f>IFERROR(IF(K214="","",SUMIFS(Inventário!$N$10:$N$150,Inventário!$D$10:$D$150,Estoque!L$10,Inventário!$E$10:$E$150,Estoque!$C214)),"ERRO")</f>
        <v/>
      </c>
      <c r="M214" s="64" t="str">
        <f>IFERROR(IF(L214="","",SUMIFS(Inventário!$N$10:$N$150,Inventário!$D$10:$D$150,Estoque!M$10,Inventário!$E$10:$E$150,Estoque!$C214)),"ERRO")</f>
        <v/>
      </c>
      <c r="N214" s="64" t="str">
        <f>IFERROR(IF(M214="","",SUMIFS(Inventário!$N$10:$N$150,Inventário!$D$10:$D$150,Estoque!N$10,Inventário!$E$10:$E$150,Estoque!$C214)),"ERRO")</f>
        <v/>
      </c>
      <c r="O214" s="64" t="str">
        <f>IFERROR(IF(N214="","",SUMIFS(Inventário!$N$10:$N$150,Inventário!$D$10:$D$150,Estoque!O$10,Inventário!$E$10:$E$150,Estoque!$C214)),"ERRO")</f>
        <v/>
      </c>
    </row>
    <row r="215" spans="1:15" ht="19.5" customHeight="1">
      <c r="A215" s="46"/>
      <c r="B215" s="45">
        <v>203</v>
      </c>
      <c r="C215" s="32" t="str">
        <f>IF('Cadastro de Produtos'!C207="","",VLOOKUP(B215,'Cadastro de Produtos'!$B$5:$C$204,2,0))</f>
        <v/>
      </c>
      <c r="D215" s="60" t="str">
        <f>IFERROR(IF(C215="","",SUMIFS(Inventário!$N$10:$N$150,Inventário!$D$10:$D$150,Estoque!D$10,Inventário!$E$10:$E$150,Estoque!$C215)),"ERRO")</f>
        <v/>
      </c>
      <c r="E215" s="60" t="str">
        <f>IFERROR(IF(D215="","",SUMIFS(Inventário!$N$10:$N$150,Inventário!$D$10:$D$150,Estoque!E$10,Inventário!$E$10:$E$150,Estoque!$C215)),"ERRO")</f>
        <v/>
      </c>
      <c r="F215" s="60" t="str">
        <f>IFERROR(IF(E215="","",SUMIFS(Inventário!$N$10:$N$150,Inventário!$D$10:$D$150,Estoque!F$10,Inventário!$E$10:$E$150,Estoque!$C215)),"ERRO")</f>
        <v/>
      </c>
      <c r="G215" s="60" t="str">
        <f>IFERROR(IF(F215="","",SUMIFS(Inventário!$N$10:$N$150,Inventário!$D$10:$D$150,Estoque!G$10,Inventário!$E$10:$E$150,Estoque!$C215)),"ERRO")</f>
        <v/>
      </c>
      <c r="H215" s="60" t="str">
        <f>IFERROR(IF(G215="","",SUMIFS(Inventário!$N$10:$N$150,Inventário!$D$10:$D$150,Estoque!H$10,Inventário!$E$10:$E$150,Estoque!$C215)),"ERRO")</f>
        <v/>
      </c>
      <c r="I215" s="60" t="str">
        <f>IFERROR(IF(H215="","",SUMIFS(Inventário!$N$10:$N$150,Inventário!$D$10:$D$150,Estoque!I$10,Inventário!$E$10:$E$150,Estoque!$C215)),"ERRO")</f>
        <v/>
      </c>
      <c r="J215" s="60" t="str">
        <f>IFERROR(IF(I215="","",SUMIFS(Inventário!$N$10:$N$150,Inventário!$D$10:$D$150,Estoque!J$10,Inventário!$E$10:$E$150,Estoque!$C215)),"ERRO")</f>
        <v/>
      </c>
      <c r="K215" s="60" t="str">
        <f>IFERROR(IF(J215="","",SUMIFS(Inventário!$N$10:$N$150,Inventário!$D$10:$D$150,Estoque!K$10,Inventário!$E$10:$E$150,Estoque!$C215)),"ERRO")</f>
        <v/>
      </c>
      <c r="L215" s="60" t="str">
        <f>IFERROR(IF(K215="","",SUMIFS(Inventário!$N$10:$N$150,Inventário!$D$10:$D$150,Estoque!L$10,Inventário!$E$10:$E$150,Estoque!$C215)),"ERRO")</f>
        <v/>
      </c>
      <c r="M215" s="60" t="str">
        <f>IFERROR(IF(L215="","",SUMIFS(Inventário!$N$10:$N$150,Inventário!$D$10:$D$150,Estoque!M$10,Inventário!$E$10:$E$150,Estoque!$C215)),"ERRO")</f>
        <v/>
      </c>
      <c r="N215" s="60" t="str">
        <f>IFERROR(IF(M215="","",SUMIFS(Inventário!$N$10:$N$150,Inventário!$D$10:$D$150,Estoque!N$10,Inventário!$E$10:$E$150,Estoque!$C215)),"ERRO")</f>
        <v/>
      </c>
      <c r="O215" s="60" t="str">
        <f>IFERROR(IF(N215="","",SUMIFS(Inventário!$N$10:$N$150,Inventário!$D$10:$D$150,Estoque!O$10,Inventário!$E$10:$E$150,Estoque!$C215)),"ERRO")</f>
        <v/>
      </c>
    </row>
    <row r="216" spans="1:15" ht="19.5" customHeight="1">
      <c r="A216" s="46"/>
      <c r="B216" s="45">
        <v>204</v>
      </c>
      <c r="C216" s="63" t="str">
        <f>IF('Cadastro de Produtos'!C208="","",VLOOKUP(B216,'Cadastro de Produtos'!$B$5:$C$204,2,0))</f>
        <v/>
      </c>
      <c r="D216" s="64" t="str">
        <f>IFERROR(IF(C216="","",SUMIFS(Inventário!$N$10:$N$150,Inventário!$D$10:$D$150,Estoque!D$10,Inventário!$E$10:$E$150,Estoque!$C216)),"ERRO")</f>
        <v/>
      </c>
      <c r="E216" s="64" t="str">
        <f>IFERROR(IF(D216="","",SUMIFS(Inventário!$N$10:$N$150,Inventário!$D$10:$D$150,Estoque!E$10,Inventário!$E$10:$E$150,Estoque!$C216)),"ERRO")</f>
        <v/>
      </c>
      <c r="F216" s="64" t="str">
        <f>IFERROR(IF(E216="","",SUMIFS(Inventário!$N$10:$N$150,Inventário!$D$10:$D$150,Estoque!F$10,Inventário!$E$10:$E$150,Estoque!$C216)),"ERRO")</f>
        <v/>
      </c>
      <c r="G216" s="64" t="str">
        <f>IFERROR(IF(F216="","",SUMIFS(Inventário!$N$10:$N$150,Inventário!$D$10:$D$150,Estoque!G$10,Inventário!$E$10:$E$150,Estoque!$C216)),"ERRO")</f>
        <v/>
      </c>
      <c r="H216" s="64" t="str">
        <f>IFERROR(IF(G216="","",SUMIFS(Inventário!$N$10:$N$150,Inventário!$D$10:$D$150,Estoque!H$10,Inventário!$E$10:$E$150,Estoque!$C216)),"ERRO")</f>
        <v/>
      </c>
      <c r="I216" s="64" t="str">
        <f>IFERROR(IF(H216="","",SUMIFS(Inventário!$N$10:$N$150,Inventário!$D$10:$D$150,Estoque!I$10,Inventário!$E$10:$E$150,Estoque!$C216)),"ERRO")</f>
        <v/>
      </c>
      <c r="J216" s="64" t="str">
        <f>IFERROR(IF(I216="","",SUMIFS(Inventário!$N$10:$N$150,Inventário!$D$10:$D$150,Estoque!J$10,Inventário!$E$10:$E$150,Estoque!$C216)),"ERRO")</f>
        <v/>
      </c>
      <c r="K216" s="64" t="str">
        <f>IFERROR(IF(J216="","",SUMIFS(Inventário!$N$10:$N$150,Inventário!$D$10:$D$150,Estoque!K$10,Inventário!$E$10:$E$150,Estoque!$C216)),"ERRO")</f>
        <v/>
      </c>
      <c r="L216" s="64" t="str">
        <f>IFERROR(IF(K216="","",SUMIFS(Inventário!$N$10:$N$150,Inventário!$D$10:$D$150,Estoque!L$10,Inventário!$E$10:$E$150,Estoque!$C216)),"ERRO")</f>
        <v/>
      </c>
      <c r="M216" s="64" t="str">
        <f>IFERROR(IF(L216="","",SUMIFS(Inventário!$N$10:$N$150,Inventário!$D$10:$D$150,Estoque!M$10,Inventário!$E$10:$E$150,Estoque!$C216)),"ERRO")</f>
        <v/>
      </c>
      <c r="N216" s="64" t="str">
        <f>IFERROR(IF(M216="","",SUMIFS(Inventário!$N$10:$N$150,Inventário!$D$10:$D$150,Estoque!N$10,Inventário!$E$10:$E$150,Estoque!$C216)),"ERRO")</f>
        <v/>
      </c>
      <c r="O216" s="64" t="str">
        <f>IFERROR(IF(N216="","",SUMIFS(Inventário!$N$10:$N$150,Inventário!$D$10:$D$150,Estoque!O$10,Inventário!$E$10:$E$150,Estoque!$C216)),"ERRO")</f>
        <v/>
      </c>
    </row>
    <row r="217" spans="1:15" ht="19.5" customHeight="1">
      <c r="A217" s="46"/>
      <c r="B217" s="45">
        <v>205</v>
      </c>
      <c r="C217" s="32" t="str">
        <f>IF('Cadastro de Produtos'!C209="","",VLOOKUP(B217,'Cadastro de Produtos'!$B$5:$C$204,2,0))</f>
        <v/>
      </c>
      <c r="D217" s="60" t="str">
        <f>IFERROR(IF(C217="","",SUMIFS(Inventário!$N$10:$N$150,Inventário!$D$10:$D$150,Estoque!D$10,Inventário!$E$10:$E$150,Estoque!$C217)),"ERRO")</f>
        <v/>
      </c>
      <c r="E217" s="60" t="str">
        <f>IFERROR(IF(D217="","",SUMIFS(Inventário!$N$10:$N$150,Inventário!$D$10:$D$150,Estoque!E$10,Inventário!$E$10:$E$150,Estoque!$C217)),"ERRO")</f>
        <v/>
      </c>
      <c r="F217" s="60" t="str">
        <f>IFERROR(IF(E217="","",SUMIFS(Inventário!$N$10:$N$150,Inventário!$D$10:$D$150,Estoque!F$10,Inventário!$E$10:$E$150,Estoque!$C217)),"ERRO")</f>
        <v/>
      </c>
      <c r="G217" s="60" t="str">
        <f>IFERROR(IF(F217="","",SUMIFS(Inventário!$N$10:$N$150,Inventário!$D$10:$D$150,Estoque!G$10,Inventário!$E$10:$E$150,Estoque!$C217)),"ERRO")</f>
        <v/>
      </c>
      <c r="H217" s="60" t="str">
        <f>IFERROR(IF(G217="","",SUMIFS(Inventário!$N$10:$N$150,Inventário!$D$10:$D$150,Estoque!H$10,Inventário!$E$10:$E$150,Estoque!$C217)),"ERRO")</f>
        <v/>
      </c>
      <c r="I217" s="60" t="str">
        <f>IFERROR(IF(H217="","",SUMIFS(Inventário!$N$10:$N$150,Inventário!$D$10:$D$150,Estoque!I$10,Inventário!$E$10:$E$150,Estoque!$C217)),"ERRO")</f>
        <v/>
      </c>
      <c r="J217" s="60" t="str">
        <f>IFERROR(IF(I217="","",SUMIFS(Inventário!$N$10:$N$150,Inventário!$D$10:$D$150,Estoque!J$10,Inventário!$E$10:$E$150,Estoque!$C217)),"ERRO")</f>
        <v/>
      </c>
      <c r="K217" s="60" t="str">
        <f>IFERROR(IF(J217="","",SUMIFS(Inventário!$N$10:$N$150,Inventário!$D$10:$D$150,Estoque!K$10,Inventário!$E$10:$E$150,Estoque!$C217)),"ERRO")</f>
        <v/>
      </c>
      <c r="L217" s="60" t="str">
        <f>IFERROR(IF(K217="","",SUMIFS(Inventário!$N$10:$N$150,Inventário!$D$10:$D$150,Estoque!L$10,Inventário!$E$10:$E$150,Estoque!$C217)),"ERRO")</f>
        <v/>
      </c>
      <c r="M217" s="60" t="str">
        <f>IFERROR(IF(L217="","",SUMIFS(Inventário!$N$10:$N$150,Inventário!$D$10:$D$150,Estoque!M$10,Inventário!$E$10:$E$150,Estoque!$C217)),"ERRO")</f>
        <v/>
      </c>
      <c r="N217" s="60" t="str">
        <f>IFERROR(IF(M217="","",SUMIFS(Inventário!$N$10:$N$150,Inventário!$D$10:$D$150,Estoque!N$10,Inventário!$E$10:$E$150,Estoque!$C217)),"ERRO")</f>
        <v/>
      </c>
      <c r="O217" s="60" t="str">
        <f>IFERROR(IF(N217="","",SUMIFS(Inventário!$N$10:$N$150,Inventário!$D$10:$D$150,Estoque!O$10,Inventário!$E$10:$E$150,Estoque!$C217)),"ERRO")</f>
        <v/>
      </c>
    </row>
    <row r="218" spans="1:15" ht="19.5" customHeight="1">
      <c r="A218" s="46"/>
      <c r="B218" s="45">
        <v>206</v>
      </c>
      <c r="C218" s="63" t="str">
        <f>IF('Cadastro de Produtos'!C210="","",VLOOKUP(B218,'Cadastro de Produtos'!$B$5:$C$204,2,0))</f>
        <v/>
      </c>
      <c r="D218" s="64" t="str">
        <f>IFERROR(IF(C218="","",SUMIFS(Inventário!$N$10:$N$150,Inventário!$D$10:$D$150,Estoque!D$10,Inventário!$E$10:$E$150,Estoque!$C218)),"ERRO")</f>
        <v/>
      </c>
      <c r="E218" s="64" t="str">
        <f>IFERROR(IF(D218="","",SUMIFS(Inventário!$N$10:$N$150,Inventário!$D$10:$D$150,Estoque!E$10,Inventário!$E$10:$E$150,Estoque!$C218)),"ERRO")</f>
        <v/>
      </c>
      <c r="F218" s="64" t="str">
        <f>IFERROR(IF(E218="","",SUMIFS(Inventário!$N$10:$N$150,Inventário!$D$10:$D$150,Estoque!F$10,Inventário!$E$10:$E$150,Estoque!$C218)),"ERRO")</f>
        <v/>
      </c>
      <c r="G218" s="64" t="str">
        <f>IFERROR(IF(F218="","",SUMIFS(Inventário!$N$10:$N$150,Inventário!$D$10:$D$150,Estoque!G$10,Inventário!$E$10:$E$150,Estoque!$C218)),"ERRO")</f>
        <v/>
      </c>
      <c r="H218" s="64" t="str">
        <f>IFERROR(IF(G218="","",SUMIFS(Inventário!$N$10:$N$150,Inventário!$D$10:$D$150,Estoque!H$10,Inventário!$E$10:$E$150,Estoque!$C218)),"ERRO")</f>
        <v/>
      </c>
      <c r="I218" s="64" t="str">
        <f>IFERROR(IF(H218="","",SUMIFS(Inventário!$N$10:$N$150,Inventário!$D$10:$D$150,Estoque!I$10,Inventário!$E$10:$E$150,Estoque!$C218)),"ERRO")</f>
        <v/>
      </c>
      <c r="J218" s="64" t="str">
        <f>IFERROR(IF(I218="","",SUMIFS(Inventário!$N$10:$N$150,Inventário!$D$10:$D$150,Estoque!J$10,Inventário!$E$10:$E$150,Estoque!$C218)),"ERRO")</f>
        <v/>
      </c>
      <c r="K218" s="64" t="str">
        <f>IFERROR(IF(J218="","",SUMIFS(Inventário!$N$10:$N$150,Inventário!$D$10:$D$150,Estoque!K$10,Inventário!$E$10:$E$150,Estoque!$C218)),"ERRO")</f>
        <v/>
      </c>
      <c r="L218" s="64" t="str">
        <f>IFERROR(IF(K218="","",SUMIFS(Inventário!$N$10:$N$150,Inventário!$D$10:$D$150,Estoque!L$10,Inventário!$E$10:$E$150,Estoque!$C218)),"ERRO")</f>
        <v/>
      </c>
      <c r="M218" s="64" t="str">
        <f>IFERROR(IF(L218="","",SUMIFS(Inventário!$N$10:$N$150,Inventário!$D$10:$D$150,Estoque!M$10,Inventário!$E$10:$E$150,Estoque!$C218)),"ERRO")</f>
        <v/>
      </c>
      <c r="N218" s="64" t="str">
        <f>IFERROR(IF(M218="","",SUMIFS(Inventário!$N$10:$N$150,Inventário!$D$10:$D$150,Estoque!N$10,Inventário!$E$10:$E$150,Estoque!$C218)),"ERRO")</f>
        <v/>
      </c>
      <c r="O218" s="64" t="str">
        <f>IFERROR(IF(N218="","",SUMIFS(Inventário!$N$10:$N$150,Inventário!$D$10:$D$150,Estoque!O$10,Inventário!$E$10:$E$150,Estoque!$C218)),"ERRO")</f>
        <v/>
      </c>
    </row>
    <row r="219" spans="1:15" ht="19.5" customHeight="1">
      <c r="A219" s="46"/>
      <c r="B219" s="45">
        <v>207</v>
      </c>
      <c r="C219" s="32" t="str">
        <f>IF('Cadastro de Produtos'!C211="","",VLOOKUP(B219,'Cadastro de Produtos'!$B$5:$C$204,2,0))</f>
        <v/>
      </c>
      <c r="D219" s="60" t="str">
        <f>IFERROR(IF(C219="","",SUMIFS(Inventário!$N$10:$N$150,Inventário!$D$10:$D$150,Estoque!D$10,Inventário!$E$10:$E$150,Estoque!$C219)),"ERRO")</f>
        <v/>
      </c>
      <c r="E219" s="60" t="str">
        <f>IFERROR(IF(D219="","",SUMIFS(Inventário!$N$10:$N$150,Inventário!$D$10:$D$150,Estoque!E$10,Inventário!$E$10:$E$150,Estoque!$C219)),"ERRO")</f>
        <v/>
      </c>
      <c r="F219" s="60" t="str">
        <f>IFERROR(IF(E219="","",SUMIFS(Inventário!$N$10:$N$150,Inventário!$D$10:$D$150,Estoque!F$10,Inventário!$E$10:$E$150,Estoque!$C219)),"ERRO")</f>
        <v/>
      </c>
      <c r="G219" s="60" t="str">
        <f>IFERROR(IF(F219="","",SUMIFS(Inventário!$N$10:$N$150,Inventário!$D$10:$D$150,Estoque!G$10,Inventário!$E$10:$E$150,Estoque!$C219)),"ERRO")</f>
        <v/>
      </c>
      <c r="H219" s="60" t="str">
        <f>IFERROR(IF(G219="","",SUMIFS(Inventário!$N$10:$N$150,Inventário!$D$10:$D$150,Estoque!H$10,Inventário!$E$10:$E$150,Estoque!$C219)),"ERRO")</f>
        <v/>
      </c>
      <c r="I219" s="60" t="str">
        <f>IFERROR(IF(H219="","",SUMIFS(Inventário!$N$10:$N$150,Inventário!$D$10:$D$150,Estoque!I$10,Inventário!$E$10:$E$150,Estoque!$C219)),"ERRO")</f>
        <v/>
      </c>
      <c r="J219" s="60" t="str">
        <f>IFERROR(IF(I219="","",SUMIFS(Inventário!$N$10:$N$150,Inventário!$D$10:$D$150,Estoque!J$10,Inventário!$E$10:$E$150,Estoque!$C219)),"ERRO")</f>
        <v/>
      </c>
      <c r="K219" s="60" t="str">
        <f>IFERROR(IF(J219="","",SUMIFS(Inventário!$N$10:$N$150,Inventário!$D$10:$D$150,Estoque!K$10,Inventário!$E$10:$E$150,Estoque!$C219)),"ERRO")</f>
        <v/>
      </c>
      <c r="L219" s="60" t="str">
        <f>IFERROR(IF(K219="","",SUMIFS(Inventário!$N$10:$N$150,Inventário!$D$10:$D$150,Estoque!L$10,Inventário!$E$10:$E$150,Estoque!$C219)),"ERRO")</f>
        <v/>
      </c>
      <c r="M219" s="60" t="str">
        <f>IFERROR(IF(L219="","",SUMIFS(Inventário!$N$10:$N$150,Inventário!$D$10:$D$150,Estoque!M$10,Inventário!$E$10:$E$150,Estoque!$C219)),"ERRO")</f>
        <v/>
      </c>
      <c r="N219" s="60" t="str">
        <f>IFERROR(IF(M219="","",SUMIFS(Inventário!$N$10:$N$150,Inventário!$D$10:$D$150,Estoque!N$10,Inventário!$E$10:$E$150,Estoque!$C219)),"ERRO")</f>
        <v/>
      </c>
      <c r="O219" s="60" t="str">
        <f>IFERROR(IF(N219="","",SUMIFS(Inventário!$N$10:$N$150,Inventário!$D$10:$D$150,Estoque!O$10,Inventário!$E$10:$E$150,Estoque!$C219)),"ERRO")</f>
        <v/>
      </c>
    </row>
    <row r="220" spans="1:15" ht="19.5" customHeight="1">
      <c r="A220" s="46"/>
      <c r="B220" s="45">
        <v>208</v>
      </c>
      <c r="C220" s="63" t="str">
        <f>IF('Cadastro de Produtos'!C212="","",VLOOKUP(B220,'Cadastro de Produtos'!$B$5:$C$204,2,0))</f>
        <v/>
      </c>
      <c r="D220" s="64" t="str">
        <f>IFERROR(IF(C220="","",SUMIFS(Inventário!$N$10:$N$150,Inventário!$D$10:$D$150,Estoque!D$10,Inventário!$E$10:$E$150,Estoque!$C220)),"ERRO")</f>
        <v/>
      </c>
      <c r="E220" s="64" t="str">
        <f>IFERROR(IF(D220="","",SUMIFS(Inventário!$N$10:$N$150,Inventário!$D$10:$D$150,Estoque!E$10,Inventário!$E$10:$E$150,Estoque!$C220)),"ERRO")</f>
        <v/>
      </c>
      <c r="F220" s="64" t="str">
        <f>IFERROR(IF(E220="","",SUMIFS(Inventário!$N$10:$N$150,Inventário!$D$10:$D$150,Estoque!F$10,Inventário!$E$10:$E$150,Estoque!$C220)),"ERRO")</f>
        <v/>
      </c>
      <c r="G220" s="64" t="str">
        <f>IFERROR(IF(F220="","",SUMIFS(Inventário!$N$10:$N$150,Inventário!$D$10:$D$150,Estoque!G$10,Inventário!$E$10:$E$150,Estoque!$C220)),"ERRO")</f>
        <v/>
      </c>
      <c r="H220" s="64" t="str">
        <f>IFERROR(IF(G220="","",SUMIFS(Inventário!$N$10:$N$150,Inventário!$D$10:$D$150,Estoque!H$10,Inventário!$E$10:$E$150,Estoque!$C220)),"ERRO")</f>
        <v/>
      </c>
      <c r="I220" s="64" t="str">
        <f>IFERROR(IF(H220="","",SUMIFS(Inventário!$N$10:$N$150,Inventário!$D$10:$D$150,Estoque!I$10,Inventário!$E$10:$E$150,Estoque!$C220)),"ERRO")</f>
        <v/>
      </c>
      <c r="J220" s="64" t="str">
        <f>IFERROR(IF(I220="","",SUMIFS(Inventário!$N$10:$N$150,Inventário!$D$10:$D$150,Estoque!J$10,Inventário!$E$10:$E$150,Estoque!$C220)),"ERRO")</f>
        <v/>
      </c>
      <c r="K220" s="64" t="str">
        <f>IFERROR(IF(J220="","",SUMIFS(Inventário!$N$10:$N$150,Inventário!$D$10:$D$150,Estoque!K$10,Inventário!$E$10:$E$150,Estoque!$C220)),"ERRO")</f>
        <v/>
      </c>
      <c r="L220" s="64" t="str">
        <f>IFERROR(IF(K220="","",SUMIFS(Inventário!$N$10:$N$150,Inventário!$D$10:$D$150,Estoque!L$10,Inventário!$E$10:$E$150,Estoque!$C220)),"ERRO")</f>
        <v/>
      </c>
      <c r="M220" s="64" t="str">
        <f>IFERROR(IF(L220="","",SUMIFS(Inventário!$N$10:$N$150,Inventário!$D$10:$D$150,Estoque!M$10,Inventário!$E$10:$E$150,Estoque!$C220)),"ERRO")</f>
        <v/>
      </c>
      <c r="N220" s="64" t="str">
        <f>IFERROR(IF(M220="","",SUMIFS(Inventário!$N$10:$N$150,Inventário!$D$10:$D$150,Estoque!N$10,Inventário!$E$10:$E$150,Estoque!$C220)),"ERRO")</f>
        <v/>
      </c>
      <c r="O220" s="64" t="str">
        <f>IFERROR(IF(N220="","",SUMIFS(Inventário!$N$10:$N$150,Inventário!$D$10:$D$150,Estoque!O$10,Inventário!$E$10:$E$150,Estoque!$C220)),"ERRO")</f>
        <v/>
      </c>
    </row>
    <row r="221" spans="1:15" ht="19.5" customHeight="1">
      <c r="A221" s="46"/>
      <c r="B221" s="45">
        <v>209</v>
      </c>
      <c r="C221" s="32" t="str">
        <f>IF('Cadastro de Produtos'!C213="","",VLOOKUP(B221,'Cadastro de Produtos'!$B$5:$C$204,2,0))</f>
        <v/>
      </c>
      <c r="D221" s="60" t="str">
        <f>IFERROR(IF(C221="","",SUMIFS(Inventário!$N$10:$N$150,Inventário!$D$10:$D$150,Estoque!D$10,Inventário!$E$10:$E$150,Estoque!$C221)),"ERRO")</f>
        <v/>
      </c>
      <c r="E221" s="60" t="str">
        <f>IFERROR(IF(D221="","",SUMIFS(Inventário!$N$10:$N$150,Inventário!$D$10:$D$150,Estoque!E$10,Inventário!$E$10:$E$150,Estoque!$C221)),"ERRO")</f>
        <v/>
      </c>
      <c r="F221" s="60" t="str">
        <f>IFERROR(IF(E221="","",SUMIFS(Inventário!$N$10:$N$150,Inventário!$D$10:$D$150,Estoque!F$10,Inventário!$E$10:$E$150,Estoque!$C221)),"ERRO")</f>
        <v/>
      </c>
      <c r="G221" s="60" t="str">
        <f>IFERROR(IF(F221="","",SUMIFS(Inventário!$N$10:$N$150,Inventário!$D$10:$D$150,Estoque!G$10,Inventário!$E$10:$E$150,Estoque!$C221)),"ERRO")</f>
        <v/>
      </c>
      <c r="H221" s="60" t="str">
        <f>IFERROR(IF(G221="","",SUMIFS(Inventário!$N$10:$N$150,Inventário!$D$10:$D$150,Estoque!H$10,Inventário!$E$10:$E$150,Estoque!$C221)),"ERRO")</f>
        <v/>
      </c>
      <c r="I221" s="60" t="str">
        <f>IFERROR(IF(H221="","",SUMIFS(Inventário!$N$10:$N$150,Inventário!$D$10:$D$150,Estoque!I$10,Inventário!$E$10:$E$150,Estoque!$C221)),"ERRO")</f>
        <v/>
      </c>
      <c r="J221" s="60" t="str">
        <f>IFERROR(IF(I221="","",SUMIFS(Inventário!$N$10:$N$150,Inventário!$D$10:$D$150,Estoque!J$10,Inventário!$E$10:$E$150,Estoque!$C221)),"ERRO")</f>
        <v/>
      </c>
      <c r="K221" s="60" t="str">
        <f>IFERROR(IF(J221="","",SUMIFS(Inventário!$N$10:$N$150,Inventário!$D$10:$D$150,Estoque!K$10,Inventário!$E$10:$E$150,Estoque!$C221)),"ERRO")</f>
        <v/>
      </c>
      <c r="L221" s="60" t="str">
        <f>IFERROR(IF(K221="","",SUMIFS(Inventário!$N$10:$N$150,Inventário!$D$10:$D$150,Estoque!L$10,Inventário!$E$10:$E$150,Estoque!$C221)),"ERRO")</f>
        <v/>
      </c>
      <c r="M221" s="60" t="str">
        <f>IFERROR(IF(L221="","",SUMIFS(Inventário!$N$10:$N$150,Inventário!$D$10:$D$150,Estoque!M$10,Inventário!$E$10:$E$150,Estoque!$C221)),"ERRO")</f>
        <v/>
      </c>
      <c r="N221" s="60" t="str">
        <f>IFERROR(IF(M221="","",SUMIFS(Inventário!$N$10:$N$150,Inventário!$D$10:$D$150,Estoque!N$10,Inventário!$E$10:$E$150,Estoque!$C221)),"ERRO")</f>
        <v/>
      </c>
      <c r="O221" s="60" t="str">
        <f>IFERROR(IF(N221="","",SUMIFS(Inventário!$N$10:$N$150,Inventário!$D$10:$D$150,Estoque!O$10,Inventário!$E$10:$E$150,Estoque!$C221)),"ERRO")</f>
        <v/>
      </c>
    </row>
    <row r="222" spans="1:15" ht="19.5" customHeight="1">
      <c r="A222" s="46"/>
      <c r="B222" s="45">
        <v>210</v>
      </c>
      <c r="C222" s="63" t="str">
        <f>IF('Cadastro de Produtos'!C214="","",VLOOKUP(B222,'Cadastro de Produtos'!$B$5:$C$204,2,0))</f>
        <v/>
      </c>
      <c r="D222" s="64" t="str">
        <f>IFERROR(IF(C222="","",SUMIFS(Inventário!$N$10:$N$150,Inventário!$D$10:$D$150,Estoque!D$10,Inventário!$E$10:$E$150,Estoque!$C222)),"ERRO")</f>
        <v/>
      </c>
      <c r="E222" s="64" t="str">
        <f>IFERROR(IF(D222="","",SUMIFS(Inventário!$N$10:$N$150,Inventário!$D$10:$D$150,Estoque!E$10,Inventário!$E$10:$E$150,Estoque!$C222)),"ERRO")</f>
        <v/>
      </c>
      <c r="F222" s="64" t="str">
        <f>IFERROR(IF(E222="","",SUMIFS(Inventário!$N$10:$N$150,Inventário!$D$10:$D$150,Estoque!F$10,Inventário!$E$10:$E$150,Estoque!$C222)),"ERRO")</f>
        <v/>
      </c>
      <c r="G222" s="64" t="str">
        <f>IFERROR(IF(F222="","",SUMIFS(Inventário!$N$10:$N$150,Inventário!$D$10:$D$150,Estoque!G$10,Inventário!$E$10:$E$150,Estoque!$C222)),"ERRO")</f>
        <v/>
      </c>
      <c r="H222" s="64" t="str">
        <f>IFERROR(IF(G222="","",SUMIFS(Inventário!$N$10:$N$150,Inventário!$D$10:$D$150,Estoque!H$10,Inventário!$E$10:$E$150,Estoque!$C222)),"ERRO")</f>
        <v/>
      </c>
      <c r="I222" s="64" t="str">
        <f>IFERROR(IF(H222="","",SUMIFS(Inventário!$N$10:$N$150,Inventário!$D$10:$D$150,Estoque!I$10,Inventário!$E$10:$E$150,Estoque!$C222)),"ERRO")</f>
        <v/>
      </c>
      <c r="J222" s="64" t="str">
        <f>IFERROR(IF(I222="","",SUMIFS(Inventário!$N$10:$N$150,Inventário!$D$10:$D$150,Estoque!J$10,Inventário!$E$10:$E$150,Estoque!$C222)),"ERRO")</f>
        <v/>
      </c>
      <c r="K222" s="64" t="str">
        <f>IFERROR(IF(J222="","",SUMIFS(Inventário!$N$10:$N$150,Inventário!$D$10:$D$150,Estoque!K$10,Inventário!$E$10:$E$150,Estoque!$C222)),"ERRO")</f>
        <v/>
      </c>
      <c r="L222" s="64" t="str">
        <f>IFERROR(IF(K222="","",SUMIFS(Inventário!$N$10:$N$150,Inventário!$D$10:$D$150,Estoque!L$10,Inventário!$E$10:$E$150,Estoque!$C222)),"ERRO")</f>
        <v/>
      </c>
      <c r="M222" s="64" t="str">
        <f>IFERROR(IF(L222="","",SUMIFS(Inventário!$N$10:$N$150,Inventário!$D$10:$D$150,Estoque!M$10,Inventário!$E$10:$E$150,Estoque!$C222)),"ERRO")</f>
        <v/>
      </c>
      <c r="N222" s="64" t="str">
        <f>IFERROR(IF(M222="","",SUMIFS(Inventário!$N$10:$N$150,Inventário!$D$10:$D$150,Estoque!N$10,Inventário!$E$10:$E$150,Estoque!$C222)),"ERRO")</f>
        <v/>
      </c>
      <c r="O222" s="64" t="str">
        <f>IFERROR(IF(N222="","",SUMIFS(Inventário!$N$10:$N$150,Inventário!$D$10:$D$150,Estoque!O$10,Inventário!$E$10:$E$150,Estoque!$C222)),"ERRO")</f>
        <v/>
      </c>
    </row>
    <row r="223" spans="1:15" ht="19.5" customHeight="1">
      <c r="A223" s="46"/>
      <c r="B223" s="45">
        <v>211</v>
      </c>
      <c r="C223" s="32" t="str">
        <f>IF('Cadastro de Produtos'!C215="","",VLOOKUP(B223,'Cadastro de Produtos'!$B$5:$C$204,2,0))</f>
        <v/>
      </c>
      <c r="D223" s="60" t="str">
        <f>IFERROR(IF(C223="","",SUMIFS(Inventário!$N$10:$N$150,Inventário!$D$10:$D$150,Estoque!D$10,Inventário!$E$10:$E$150,Estoque!$C223)),"ERRO")</f>
        <v/>
      </c>
      <c r="E223" s="60" t="str">
        <f>IFERROR(IF(D223="","",SUMIFS(Inventário!$N$10:$N$150,Inventário!$D$10:$D$150,Estoque!E$10,Inventário!$E$10:$E$150,Estoque!$C223)),"ERRO")</f>
        <v/>
      </c>
      <c r="F223" s="60" t="str">
        <f>IFERROR(IF(E223="","",SUMIFS(Inventário!$N$10:$N$150,Inventário!$D$10:$D$150,Estoque!F$10,Inventário!$E$10:$E$150,Estoque!$C223)),"ERRO")</f>
        <v/>
      </c>
      <c r="G223" s="60" t="str">
        <f>IFERROR(IF(F223="","",SUMIFS(Inventário!$N$10:$N$150,Inventário!$D$10:$D$150,Estoque!G$10,Inventário!$E$10:$E$150,Estoque!$C223)),"ERRO")</f>
        <v/>
      </c>
      <c r="H223" s="60" t="str">
        <f>IFERROR(IF(G223="","",SUMIFS(Inventário!$N$10:$N$150,Inventário!$D$10:$D$150,Estoque!H$10,Inventário!$E$10:$E$150,Estoque!$C223)),"ERRO")</f>
        <v/>
      </c>
      <c r="I223" s="60" t="str">
        <f>IFERROR(IF(H223="","",SUMIFS(Inventário!$N$10:$N$150,Inventário!$D$10:$D$150,Estoque!I$10,Inventário!$E$10:$E$150,Estoque!$C223)),"ERRO")</f>
        <v/>
      </c>
      <c r="J223" s="60" t="str">
        <f>IFERROR(IF(I223="","",SUMIFS(Inventário!$N$10:$N$150,Inventário!$D$10:$D$150,Estoque!J$10,Inventário!$E$10:$E$150,Estoque!$C223)),"ERRO")</f>
        <v/>
      </c>
      <c r="K223" s="60" t="str">
        <f>IFERROR(IF(J223="","",SUMIFS(Inventário!$N$10:$N$150,Inventário!$D$10:$D$150,Estoque!K$10,Inventário!$E$10:$E$150,Estoque!$C223)),"ERRO")</f>
        <v/>
      </c>
      <c r="L223" s="60" t="str">
        <f>IFERROR(IF(K223="","",SUMIFS(Inventário!$N$10:$N$150,Inventário!$D$10:$D$150,Estoque!L$10,Inventário!$E$10:$E$150,Estoque!$C223)),"ERRO")</f>
        <v/>
      </c>
      <c r="M223" s="60" t="str">
        <f>IFERROR(IF(L223="","",SUMIFS(Inventário!$N$10:$N$150,Inventário!$D$10:$D$150,Estoque!M$10,Inventário!$E$10:$E$150,Estoque!$C223)),"ERRO")</f>
        <v/>
      </c>
      <c r="N223" s="60" t="str">
        <f>IFERROR(IF(M223="","",SUMIFS(Inventário!$N$10:$N$150,Inventário!$D$10:$D$150,Estoque!N$10,Inventário!$E$10:$E$150,Estoque!$C223)),"ERRO")</f>
        <v/>
      </c>
      <c r="O223" s="60" t="str">
        <f>IFERROR(IF(N223="","",SUMIFS(Inventário!$N$10:$N$150,Inventário!$D$10:$D$150,Estoque!O$10,Inventário!$E$10:$E$150,Estoque!$C223)),"ERRO")</f>
        <v/>
      </c>
    </row>
    <row r="224" spans="1:15" ht="19.5" customHeight="1">
      <c r="A224" s="46"/>
      <c r="B224" s="45">
        <v>212</v>
      </c>
      <c r="C224" s="63" t="str">
        <f>IF('Cadastro de Produtos'!C216="","",VLOOKUP(B224,'Cadastro de Produtos'!$B$5:$C$204,2,0))</f>
        <v/>
      </c>
      <c r="D224" s="64" t="str">
        <f>IFERROR(IF(C224="","",SUMIFS(Inventário!$N$10:$N$150,Inventário!$D$10:$D$150,Estoque!D$10,Inventário!$E$10:$E$150,Estoque!$C224)),"ERRO")</f>
        <v/>
      </c>
      <c r="E224" s="64" t="str">
        <f>IFERROR(IF(D224="","",SUMIFS(Inventário!$N$10:$N$150,Inventário!$D$10:$D$150,Estoque!E$10,Inventário!$E$10:$E$150,Estoque!$C224)),"ERRO")</f>
        <v/>
      </c>
      <c r="F224" s="64" t="str">
        <f>IFERROR(IF(E224="","",SUMIFS(Inventário!$N$10:$N$150,Inventário!$D$10:$D$150,Estoque!F$10,Inventário!$E$10:$E$150,Estoque!$C224)),"ERRO")</f>
        <v/>
      </c>
      <c r="G224" s="64" t="str">
        <f>IFERROR(IF(F224="","",SUMIFS(Inventário!$N$10:$N$150,Inventário!$D$10:$D$150,Estoque!G$10,Inventário!$E$10:$E$150,Estoque!$C224)),"ERRO")</f>
        <v/>
      </c>
      <c r="H224" s="64" t="str">
        <f>IFERROR(IF(G224="","",SUMIFS(Inventário!$N$10:$N$150,Inventário!$D$10:$D$150,Estoque!H$10,Inventário!$E$10:$E$150,Estoque!$C224)),"ERRO")</f>
        <v/>
      </c>
      <c r="I224" s="64" t="str">
        <f>IFERROR(IF(H224="","",SUMIFS(Inventário!$N$10:$N$150,Inventário!$D$10:$D$150,Estoque!I$10,Inventário!$E$10:$E$150,Estoque!$C224)),"ERRO")</f>
        <v/>
      </c>
      <c r="J224" s="64" t="str">
        <f>IFERROR(IF(I224="","",SUMIFS(Inventário!$N$10:$N$150,Inventário!$D$10:$D$150,Estoque!J$10,Inventário!$E$10:$E$150,Estoque!$C224)),"ERRO")</f>
        <v/>
      </c>
      <c r="K224" s="64" t="str">
        <f>IFERROR(IF(J224="","",SUMIFS(Inventário!$N$10:$N$150,Inventário!$D$10:$D$150,Estoque!K$10,Inventário!$E$10:$E$150,Estoque!$C224)),"ERRO")</f>
        <v/>
      </c>
      <c r="L224" s="64" t="str">
        <f>IFERROR(IF(K224="","",SUMIFS(Inventário!$N$10:$N$150,Inventário!$D$10:$D$150,Estoque!L$10,Inventário!$E$10:$E$150,Estoque!$C224)),"ERRO")</f>
        <v/>
      </c>
      <c r="M224" s="64" t="str">
        <f>IFERROR(IF(L224="","",SUMIFS(Inventário!$N$10:$N$150,Inventário!$D$10:$D$150,Estoque!M$10,Inventário!$E$10:$E$150,Estoque!$C224)),"ERRO")</f>
        <v/>
      </c>
      <c r="N224" s="64" t="str">
        <f>IFERROR(IF(M224="","",SUMIFS(Inventário!$N$10:$N$150,Inventário!$D$10:$D$150,Estoque!N$10,Inventário!$E$10:$E$150,Estoque!$C224)),"ERRO")</f>
        <v/>
      </c>
      <c r="O224" s="64" t="str">
        <f>IFERROR(IF(N224="","",SUMIFS(Inventário!$N$10:$N$150,Inventário!$D$10:$D$150,Estoque!O$10,Inventário!$E$10:$E$150,Estoque!$C224)),"ERRO")</f>
        <v/>
      </c>
    </row>
    <row r="225" spans="1:15" ht="19.5" customHeight="1">
      <c r="A225" s="46"/>
      <c r="B225" s="45">
        <v>213</v>
      </c>
      <c r="C225" s="32" t="str">
        <f>IF('Cadastro de Produtos'!C217="","",VLOOKUP(B225,'Cadastro de Produtos'!$B$5:$C$204,2,0))</f>
        <v/>
      </c>
      <c r="D225" s="60" t="str">
        <f>IFERROR(IF(C225="","",SUMIFS(Inventário!$N$10:$N$150,Inventário!$D$10:$D$150,Estoque!D$10,Inventário!$E$10:$E$150,Estoque!$C225)),"ERRO")</f>
        <v/>
      </c>
      <c r="E225" s="60" t="str">
        <f>IFERROR(IF(D225="","",SUMIFS(Inventário!$N$10:$N$150,Inventário!$D$10:$D$150,Estoque!E$10,Inventário!$E$10:$E$150,Estoque!$C225)),"ERRO")</f>
        <v/>
      </c>
      <c r="F225" s="60" t="str">
        <f>IFERROR(IF(E225="","",SUMIFS(Inventário!$N$10:$N$150,Inventário!$D$10:$D$150,Estoque!F$10,Inventário!$E$10:$E$150,Estoque!$C225)),"ERRO")</f>
        <v/>
      </c>
      <c r="G225" s="60" t="str">
        <f>IFERROR(IF(F225="","",SUMIFS(Inventário!$N$10:$N$150,Inventário!$D$10:$D$150,Estoque!G$10,Inventário!$E$10:$E$150,Estoque!$C225)),"ERRO")</f>
        <v/>
      </c>
      <c r="H225" s="60" t="str">
        <f>IFERROR(IF(G225="","",SUMIFS(Inventário!$N$10:$N$150,Inventário!$D$10:$D$150,Estoque!H$10,Inventário!$E$10:$E$150,Estoque!$C225)),"ERRO")</f>
        <v/>
      </c>
      <c r="I225" s="60" t="str">
        <f>IFERROR(IF(H225="","",SUMIFS(Inventário!$N$10:$N$150,Inventário!$D$10:$D$150,Estoque!I$10,Inventário!$E$10:$E$150,Estoque!$C225)),"ERRO")</f>
        <v/>
      </c>
      <c r="J225" s="60" t="str">
        <f>IFERROR(IF(I225="","",SUMIFS(Inventário!$N$10:$N$150,Inventário!$D$10:$D$150,Estoque!J$10,Inventário!$E$10:$E$150,Estoque!$C225)),"ERRO")</f>
        <v/>
      </c>
      <c r="K225" s="60" t="str">
        <f>IFERROR(IF(J225="","",SUMIFS(Inventário!$N$10:$N$150,Inventário!$D$10:$D$150,Estoque!K$10,Inventário!$E$10:$E$150,Estoque!$C225)),"ERRO")</f>
        <v/>
      </c>
      <c r="L225" s="60" t="str">
        <f>IFERROR(IF(K225="","",SUMIFS(Inventário!$N$10:$N$150,Inventário!$D$10:$D$150,Estoque!L$10,Inventário!$E$10:$E$150,Estoque!$C225)),"ERRO")</f>
        <v/>
      </c>
      <c r="M225" s="60" t="str">
        <f>IFERROR(IF(L225="","",SUMIFS(Inventário!$N$10:$N$150,Inventário!$D$10:$D$150,Estoque!M$10,Inventário!$E$10:$E$150,Estoque!$C225)),"ERRO")</f>
        <v/>
      </c>
      <c r="N225" s="60" t="str">
        <f>IFERROR(IF(M225="","",SUMIFS(Inventário!$N$10:$N$150,Inventário!$D$10:$D$150,Estoque!N$10,Inventário!$E$10:$E$150,Estoque!$C225)),"ERRO")</f>
        <v/>
      </c>
      <c r="O225" s="60" t="str">
        <f>IFERROR(IF(N225="","",SUMIFS(Inventário!$N$10:$N$150,Inventário!$D$10:$D$150,Estoque!O$10,Inventário!$E$10:$E$150,Estoque!$C225)),"ERRO")</f>
        <v/>
      </c>
    </row>
    <row r="226" spans="1:15" ht="19.5" customHeight="1">
      <c r="A226" s="46"/>
      <c r="B226" s="45">
        <v>214</v>
      </c>
      <c r="C226" s="63" t="str">
        <f>IF('Cadastro de Produtos'!C218="","",VLOOKUP(B226,'Cadastro de Produtos'!$B$5:$C$204,2,0))</f>
        <v/>
      </c>
      <c r="D226" s="64" t="str">
        <f>IFERROR(IF(C226="","",SUMIFS(Inventário!$N$10:$N$150,Inventário!$D$10:$D$150,Estoque!D$10,Inventário!$E$10:$E$150,Estoque!$C226)),"ERRO")</f>
        <v/>
      </c>
      <c r="E226" s="64" t="str">
        <f>IFERROR(IF(D226="","",SUMIFS(Inventário!$N$10:$N$150,Inventário!$D$10:$D$150,Estoque!E$10,Inventário!$E$10:$E$150,Estoque!$C226)),"ERRO")</f>
        <v/>
      </c>
      <c r="F226" s="64" t="str">
        <f>IFERROR(IF(E226="","",SUMIFS(Inventário!$N$10:$N$150,Inventário!$D$10:$D$150,Estoque!F$10,Inventário!$E$10:$E$150,Estoque!$C226)),"ERRO")</f>
        <v/>
      </c>
      <c r="G226" s="64" t="str">
        <f>IFERROR(IF(F226="","",SUMIFS(Inventário!$N$10:$N$150,Inventário!$D$10:$D$150,Estoque!G$10,Inventário!$E$10:$E$150,Estoque!$C226)),"ERRO")</f>
        <v/>
      </c>
      <c r="H226" s="64" t="str">
        <f>IFERROR(IF(G226="","",SUMIFS(Inventário!$N$10:$N$150,Inventário!$D$10:$D$150,Estoque!H$10,Inventário!$E$10:$E$150,Estoque!$C226)),"ERRO")</f>
        <v/>
      </c>
      <c r="I226" s="64" t="str">
        <f>IFERROR(IF(H226="","",SUMIFS(Inventário!$N$10:$N$150,Inventário!$D$10:$D$150,Estoque!I$10,Inventário!$E$10:$E$150,Estoque!$C226)),"ERRO")</f>
        <v/>
      </c>
      <c r="J226" s="64" t="str">
        <f>IFERROR(IF(I226="","",SUMIFS(Inventário!$N$10:$N$150,Inventário!$D$10:$D$150,Estoque!J$10,Inventário!$E$10:$E$150,Estoque!$C226)),"ERRO")</f>
        <v/>
      </c>
      <c r="K226" s="64" t="str">
        <f>IFERROR(IF(J226="","",SUMIFS(Inventário!$N$10:$N$150,Inventário!$D$10:$D$150,Estoque!K$10,Inventário!$E$10:$E$150,Estoque!$C226)),"ERRO")</f>
        <v/>
      </c>
      <c r="L226" s="64" t="str">
        <f>IFERROR(IF(K226="","",SUMIFS(Inventário!$N$10:$N$150,Inventário!$D$10:$D$150,Estoque!L$10,Inventário!$E$10:$E$150,Estoque!$C226)),"ERRO")</f>
        <v/>
      </c>
      <c r="M226" s="64" t="str">
        <f>IFERROR(IF(L226="","",SUMIFS(Inventário!$N$10:$N$150,Inventário!$D$10:$D$150,Estoque!M$10,Inventário!$E$10:$E$150,Estoque!$C226)),"ERRO")</f>
        <v/>
      </c>
      <c r="N226" s="64" t="str">
        <f>IFERROR(IF(M226="","",SUMIFS(Inventário!$N$10:$N$150,Inventário!$D$10:$D$150,Estoque!N$10,Inventário!$E$10:$E$150,Estoque!$C226)),"ERRO")</f>
        <v/>
      </c>
      <c r="O226" s="64" t="str">
        <f>IFERROR(IF(N226="","",SUMIFS(Inventário!$N$10:$N$150,Inventário!$D$10:$D$150,Estoque!O$10,Inventário!$E$10:$E$150,Estoque!$C226)),"ERRO")</f>
        <v/>
      </c>
    </row>
    <row r="227" spans="1:15" ht="19.5" customHeight="1">
      <c r="A227" s="46"/>
      <c r="B227" s="45">
        <v>215</v>
      </c>
      <c r="C227" s="32" t="str">
        <f>IF('Cadastro de Produtos'!C219="","",VLOOKUP(B227,'Cadastro de Produtos'!$B$5:$C$204,2,0))</f>
        <v/>
      </c>
      <c r="D227" s="60" t="str">
        <f>IFERROR(IF(C227="","",SUMIFS(Inventário!$N$10:$N$150,Inventário!$D$10:$D$150,Estoque!D$10,Inventário!$E$10:$E$150,Estoque!$C227)),"ERRO")</f>
        <v/>
      </c>
      <c r="E227" s="60" t="str">
        <f>IFERROR(IF(D227="","",SUMIFS(Inventário!$N$10:$N$150,Inventário!$D$10:$D$150,Estoque!E$10,Inventário!$E$10:$E$150,Estoque!$C227)),"ERRO")</f>
        <v/>
      </c>
      <c r="F227" s="60" t="str">
        <f>IFERROR(IF(E227="","",SUMIFS(Inventário!$N$10:$N$150,Inventário!$D$10:$D$150,Estoque!F$10,Inventário!$E$10:$E$150,Estoque!$C227)),"ERRO")</f>
        <v/>
      </c>
      <c r="G227" s="60" t="str">
        <f>IFERROR(IF(F227="","",SUMIFS(Inventário!$N$10:$N$150,Inventário!$D$10:$D$150,Estoque!G$10,Inventário!$E$10:$E$150,Estoque!$C227)),"ERRO")</f>
        <v/>
      </c>
      <c r="H227" s="60" t="str">
        <f>IFERROR(IF(G227="","",SUMIFS(Inventário!$N$10:$N$150,Inventário!$D$10:$D$150,Estoque!H$10,Inventário!$E$10:$E$150,Estoque!$C227)),"ERRO")</f>
        <v/>
      </c>
      <c r="I227" s="60" t="str">
        <f>IFERROR(IF(H227="","",SUMIFS(Inventário!$N$10:$N$150,Inventário!$D$10:$D$150,Estoque!I$10,Inventário!$E$10:$E$150,Estoque!$C227)),"ERRO")</f>
        <v/>
      </c>
      <c r="J227" s="60" t="str">
        <f>IFERROR(IF(I227="","",SUMIFS(Inventário!$N$10:$N$150,Inventário!$D$10:$D$150,Estoque!J$10,Inventário!$E$10:$E$150,Estoque!$C227)),"ERRO")</f>
        <v/>
      </c>
      <c r="K227" s="60" t="str">
        <f>IFERROR(IF(J227="","",SUMIFS(Inventário!$N$10:$N$150,Inventário!$D$10:$D$150,Estoque!K$10,Inventário!$E$10:$E$150,Estoque!$C227)),"ERRO")</f>
        <v/>
      </c>
      <c r="L227" s="60" t="str">
        <f>IFERROR(IF(K227="","",SUMIFS(Inventário!$N$10:$N$150,Inventário!$D$10:$D$150,Estoque!L$10,Inventário!$E$10:$E$150,Estoque!$C227)),"ERRO")</f>
        <v/>
      </c>
      <c r="M227" s="60" t="str">
        <f>IFERROR(IF(L227="","",SUMIFS(Inventário!$N$10:$N$150,Inventário!$D$10:$D$150,Estoque!M$10,Inventário!$E$10:$E$150,Estoque!$C227)),"ERRO")</f>
        <v/>
      </c>
      <c r="N227" s="60" t="str">
        <f>IFERROR(IF(M227="","",SUMIFS(Inventário!$N$10:$N$150,Inventário!$D$10:$D$150,Estoque!N$10,Inventário!$E$10:$E$150,Estoque!$C227)),"ERRO")</f>
        <v/>
      </c>
      <c r="O227" s="60" t="str">
        <f>IFERROR(IF(N227="","",SUMIFS(Inventário!$N$10:$N$150,Inventário!$D$10:$D$150,Estoque!O$10,Inventário!$E$10:$E$150,Estoque!$C227)),"ERRO")</f>
        <v/>
      </c>
    </row>
    <row r="228" spans="1:15" ht="19.5" customHeight="1">
      <c r="A228" s="46"/>
      <c r="B228" s="45">
        <v>216</v>
      </c>
      <c r="C228" s="63" t="str">
        <f>IF('Cadastro de Produtos'!C220="","",VLOOKUP(B228,'Cadastro de Produtos'!$B$5:$C$204,2,0))</f>
        <v/>
      </c>
      <c r="D228" s="64" t="str">
        <f>IFERROR(IF(C228="","",SUMIFS(Inventário!$N$10:$N$150,Inventário!$D$10:$D$150,Estoque!D$10,Inventário!$E$10:$E$150,Estoque!$C228)),"ERRO")</f>
        <v/>
      </c>
      <c r="E228" s="64" t="str">
        <f>IFERROR(IF(D228="","",SUMIFS(Inventário!$N$10:$N$150,Inventário!$D$10:$D$150,Estoque!E$10,Inventário!$E$10:$E$150,Estoque!$C228)),"ERRO")</f>
        <v/>
      </c>
      <c r="F228" s="64" t="str">
        <f>IFERROR(IF(E228="","",SUMIFS(Inventário!$N$10:$N$150,Inventário!$D$10:$D$150,Estoque!F$10,Inventário!$E$10:$E$150,Estoque!$C228)),"ERRO")</f>
        <v/>
      </c>
      <c r="G228" s="64" t="str">
        <f>IFERROR(IF(F228="","",SUMIFS(Inventário!$N$10:$N$150,Inventário!$D$10:$D$150,Estoque!G$10,Inventário!$E$10:$E$150,Estoque!$C228)),"ERRO")</f>
        <v/>
      </c>
      <c r="H228" s="64" t="str">
        <f>IFERROR(IF(G228="","",SUMIFS(Inventário!$N$10:$N$150,Inventário!$D$10:$D$150,Estoque!H$10,Inventário!$E$10:$E$150,Estoque!$C228)),"ERRO")</f>
        <v/>
      </c>
      <c r="I228" s="64" t="str">
        <f>IFERROR(IF(H228="","",SUMIFS(Inventário!$N$10:$N$150,Inventário!$D$10:$D$150,Estoque!I$10,Inventário!$E$10:$E$150,Estoque!$C228)),"ERRO")</f>
        <v/>
      </c>
      <c r="J228" s="64" t="str">
        <f>IFERROR(IF(I228="","",SUMIFS(Inventário!$N$10:$N$150,Inventário!$D$10:$D$150,Estoque!J$10,Inventário!$E$10:$E$150,Estoque!$C228)),"ERRO")</f>
        <v/>
      </c>
      <c r="K228" s="64" t="str">
        <f>IFERROR(IF(J228="","",SUMIFS(Inventário!$N$10:$N$150,Inventário!$D$10:$D$150,Estoque!K$10,Inventário!$E$10:$E$150,Estoque!$C228)),"ERRO")</f>
        <v/>
      </c>
      <c r="L228" s="64" t="str">
        <f>IFERROR(IF(K228="","",SUMIFS(Inventário!$N$10:$N$150,Inventário!$D$10:$D$150,Estoque!L$10,Inventário!$E$10:$E$150,Estoque!$C228)),"ERRO")</f>
        <v/>
      </c>
      <c r="M228" s="64" t="str">
        <f>IFERROR(IF(L228="","",SUMIFS(Inventário!$N$10:$N$150,Inventário!$D$10:$D$150,Estoque!M$10,Inventário!$E$10:$E$150,Estoque!$C228)),"ERRO")</f>
        <v/>
      </c>
      <c r="N228" s="64" t="str">
        <f>IFERROR(IF(M228="","",SUMIFS(Inventário!$N$10:$N$150,Inventário!$D$10:$D$150,Estoque!N$10,Inventário!$E$10:$E$150,Estoque!$C228)),"ERRO")</f>
        <v/>
      </c>
      <c r="O228" s="64" t="str">
        <f>IFERROR(IF(N228="","",SUMIFS(Inventário!$N$10:$N$150,Inventário!$D$10:$D$150,Estoque!O$10,Inventário!$E$10:$E$150,Estoque!$C228)),"ERRO")</f>
        <v/>
      </c>
    </row>
    <row r="229" spans="1:15" ht="19.5" customHeight="1">
      <c r="A229" s="46"/>
      <c r="B229" s="45">
        <v>217</v>
      </c>
      <c r="C229" s="32" t="str">
        <f>IF('Cadastro de Produtos'!C221="","",VLOOKUP(B229,'Cadastro de Produtos'!$B$5:$C$204,2,0))</f>
        <v/>
      </c>
      <c r="D229" s="60" t="str">
        <f>IFERROR(IF(C229="","",SUMIFS(Inventário!$N$10:$N$150,Inventário!$D$10:$D$150,Estoque!D$10,Inventário!$E$10:$E$150,Estoque!$C229)),"ERRO")</f>
        <v/>
      </c>
      <c r="E229" s="60" t="str">
        <f>IFERROR(IF(D229="","",SUMIFS(Inventário!$N$10:$N$150,Inventário!$D$10:$D$150,Estoque!E$10,Inventário!$E$10:$E$150,Estoque!$C229)),"ERRO")</f>
        <v/>
      </c>
      <c r="F229" s="60" t="str">
        <f>IFERROR(IF(E229="","",SUMIFS(Inventário!$N$10:$N$150,Inventário!$D$10:$D$150,Estoque!F$10,Inventário!$E$10:$E$150,Estoque!$C229)),"ERRO")</f>
        <v/>
      </c>
      <c r="G229" s="60" t="str">
        <f>IFERROR(IF(F229="","",SUMIFS(Inventário!$N$10:$N$150,Inventário!$D$10:$D$150,Estoque!G$10,Inventário!$E$10:$E$150,Estoque!$C229)),"ERRO")</f>
        <v/>
      </c>
      <c r="H229" s="60" t="str">
        <f>IFERROR(IF(G229="","",SUMIFS(Inventário!$N$10:$N$150,Inventário!$D$10:$D$150,Estoque!H$10,Inventário!$E$10:$E$150,Estoque!$C229)),"ERRO")</f>
        <v/>
      </c>
      <c r="I229" s="60" t="str">
        <f>IFERROR(IF(H229="","",SUMIFS(Inventário!$N$10:$N$150,Inventário!$D$10:$D$150,Estoque!I$10,Inventário!$E$10:$E$150,Estoque!$C229)),"ERRO")</f>
        <v/>
      </c>
      <c r="J229" s="60" t="str">
        <f>IFERROR(IF(I229="","",SUMIFS(Inventário!$N$10:$N$150,Inventário!$D$10:$D$150,Estoque!J$10,Inventário!$E$10:$E$150,Estoque!$C229)),"ERRO")</f>
        <v/>
      </c>
      <c r="K229" s="60" t="str">
        <f>IFERROR(IF(J229="","",SUMIFS(Inventário!$N$10:$N$150,Inventário!$D$10:$D$150,Estoque!K$10,Inventário!$E$10:$E$150,Estoque!$C229)),"ERRO")</f>
        <v/>
      </c>
      <c r="L229" s="60" t="str">
        <f>IFERROR(IF(K229="","",SUMIFS(Inventário!$N$10:$N$150,Inventário!$D$10:$D$150,Estoque!L$10,Inventário!$E$10:$E$150,Estoque!$C229)),"ERRO")</f>
        <v/>
      </c>
      <c r="M229" s="60" t="str">
        <f>IFERROR(IF(L229="","",SUMIFS(Inventário!$N$10:$N$150,Inventário!$D$10:$D$150,Estoque!M$10,Inventário!$E$10:$E$150,Estoque!$C229)),"ERRO")</f>
        <v/>
      </c>
      <c r="N229" s="60" t="str">
        <f>IFERROR(IF(M229="","",SUMIFS(Inventário!$N$10:$N$150,Inventário!$D$10:$D$150,Estoque!N$10,Inventário!$E$10:$E$150,Estoque!$C229)),"ERRO")</f>
        <v/>
      </c>
      <c r="O229" s="60" t="str">
        <f>IFERROR(IF(N229="","",SUMIFS(Inventário!$N$10:$N$150,Inventário!$D$10:$D$150,Estoque!O$10,Inventário!$E$10:$E$150,Estoque!$C229)),"ERRO")</f>
        <v/>
      </c>
    </row>
    <row r="230" spans="1:15" ht="19.5" customHeight="1">
      <c r="A230" s="46"/>
      <c r="B230" s="45">
        <v>218</v>
      </c>
      <c r="C230" s="63" t="str">
        <f>IF('Cadastro de Produtos'!C222="","",VLOOKUP(B230,'Cadastro de Produtos'!$B$5:$C$204,2,0))</f>
        <v/>
      </c>
      <c r="D230" s="64" t="str">
        <f>IFERROR(IF(C230="","",SUMIFS(Inventário!$N$10:$N$150,Inventário!$D$10:$D$150,Estoque!D$10,Inventário!$E$10:$E$150,Estoque!$C230)),"ERRO")</f>
        <v/>
      </c>
      <c r="E230" s="64" t="str">
        <f>IFERROR(IF(D230="","",SUMIFS(Inventário!$N$10:$N$150,Inventário!$D$10:$D$150,Estoque!E$10,Inventário!$E$10:$E$150,Estoque!$C230)),"ERRO")</f>
        <v/>
      </c>
      <c r="F230" s="64" t="str">
        <f>IFERROR(IF(E230="","",SUMIFS(Inventário!$N$10:$N$150,Inventário!$D$10:$D$150,Estoque!F$10,Inventário!$E$10:$E$150,Estoque!$C230)),"ERRO")</f>
        <v/>
      </c>
      <c r="G230" s="64" t="str">
        <f>IFERROR(IF(F230="","",SUMIFS(Inventário!$N$10:$N$150,Inventário!$D$10:$D$150,Estoque!G$10,Inventário!$E$10:$E$150,Estoque!$C230)),"ERRO")</f>
        <v/>
      </c>
      <c r="H230" s="64" t="str">
        <f>IFERROR(IF(G230="","",SUMIFS(Inventário!$N$10:$N$150,Inventário!$D$10:$D$150,Estoque!H$10,Inventário!$E$10:$E$150,Estoque!$C230)),"ERRO")</f>
        <v/>
      </c>
      <c r="I230" s="64" t="str">
        <f>IFERROR(IF(H230="","",SUMIFS(Inventário!$N$10:$N$150,Inventário!$D$10:$D$150,Estoque!I$10,Inventário!$E$10:$E$150,Estoque!$C230)),"ERRO")</f>
        <v/>
      </c>
      <c r="J230" s="64" t="str">
        <f>IFERROR(IF(I230="","",SUMIFS(Inventário!$N$10:$N$150,Inventário!$D$10:$D$150,Estoque!J$10,Inventário!$E$10:$E$150,Estoque!$C230)),"ERRO")</f>
        <v/>
      </c>
      <c r="K230" s="64" t="str">
        <f>IFERROR(IF(J230="","",SUMIFS(Inventário!$N$10:$N$150,Inventário!$D$10:$D$150,Estoque!K$10,Inventário!$E$10:$E$150,Estoque!$C230)),"ERRO")</f>
        <v/>
      </c>
      <c r="L230" s="64" t="str">
        <f>IFERROR(IF(K230="","",SUMIFS(Inventário!$N$10:$N$150,Inventário!$D$10:$D$150,Estoque!L$10,Inventário!$E$10:$E$150,Estoque!$C230)),"ERRO")</f>
        <v/>
      </c>
      <c r="M230" s="64" t="str">
        <f>IFERROR(IF(L230="","",SUMIFS(Inventário!$N$10:$N$150,Inventário!$D$10:$D$150,Estoque!M$10,Inventário!$E$10:$E$150,Estoque!$C230)),"ERRO")</f>
        <v/>
      </c>
      <c r="N230" s="64" t="str">
        <f>IFERROR(IF(M230="","",SUMIFS(Inventário!$N$10:$N$150,Inventário!$D$10:$D$150,Estoque!N$10,Inventário!$E$10:$E$150,Estoque!$C230)),"ERRO")</f>
        <v/>
      </c>
      <c r="O230" s="64" t="str">
        <f>IFERROR(IF(N230="","",SUMIFS(Inventário!$N$10:$N$150,Inventário!$D$10:$D$150,Estoque!O$10,Inventário!$E$10:$E$150,Estoque!$C230)),"ERRO")</f>
        <v/>
      </c>
    </row>
    <row r="231" spans="1:15" ht="19.5" customHeight="1">
      <c r="A231" s="46"/>
      <c r="B231" s="45">
        <v>219</v>
      </c>
      <c r="C231" s="32" t="str">
        <f>IF('Cadastro de Produtos'!C223="","",VLOOKUP(B231,'Cadastro de Produtos'!$B$5:$C$204,2,0))</f>
        <v/>
      </c>
      <c r="D231" s="60" t="str">
        <f>IFERROR(IF(C231="","",SUMIFS(Inventário!$N$10:$N$150,Inventário!$D$10:$D$150,Estoque!D$10,Inventário!$E$10:$E$150,Estoque!$C231)),"ERRO")</f>
        <v/>
      </c>
      <c r="E231" s="60" t="str">
        <f>IFERROR(IF(D231="","",SUMIFS(Inventário!$N$10:$N$150,Inventário!$D$10:$D$150,Estoque!E$10,Inventário!$E$10:$E$150,Estoque!$C231)),"ERRO")</f>
        <v/>
      </c>
      <c r="F231" s="60" t="str">
        <f>IFERROR(IF(E231="","",SUMIFS(Inventário!$N$10:$N$150,Inventário!$D$10:$D$150,Estoque!F$10,Inventário!$E$10:$E$150,Estoque!$C231)),"ERRO")</f>
        <v/>
      </c>
      <c r="G231" s="60" t="str">
        <f>IFERROR(IF(F231="","",SUMIFS(Inventário!$N$10:$N$150,Inventário!$D$10:$D$150,Estoque!G$10,Inventário!$E$10:$E$150,Estoque!$C231)),"ERRO")</f>
        <v/>
      </c>
      <c r="H231" s="60" t="str">
        <f>IFERROR(IF(G231="","",SUMIFS(Inventário!$N$10:$N$150,Inventário!$D$10:$D$150,Estoque!H$10,Inventário!$E$10:$E$150,Estoque!$C231)),"ERRO")</f>
        <v/>
      </c>
      <c r="I231" s="60" t="str">
        <f>IFERROR(IF(H231="","",SUMIFS(Inventário!$N$10:$N$150,Inventário!$D$10:$D$150,Estoque!I$10,Inventário!$E$10:$E$150,Estoque!$C231)),"ERRO")</f>
        <v/>
      </c>
      <c r="J231" s="60" t="str">
        <f>IFERROR(IF(I231="","",SUMIFS(Inventário!$N$10:$N$150,Inventário!$D$10:$D$150,Estoque!J$10,Inventário!$E$10:$E$150,Estoque!$C231)),"ERRO")</f>
        <v/>
      </c>
      <c r="K231" s="60" t="str">
        <f>IFERROR(IF(J231="","",SUMIFS(Inventário!$N$10:$N$150,Inventário!$D$10:$D$150,Estoque!K$10,Inventário!$E$10:$E$150,Estoque!$C231)),"ERRO")</f>
        <v/>
      </c>
      <c r="L231" s="60" t="str">
        <f>IFERROR(IF(K231="","",SUMIFS(Inventário!$N$10:$N$150,Inventário!$D$10:$D$150,Estoque!L$10,Inventário!$E$10:$E$150,Estoque!$C231)),"ERRO")</f>
        <v/>
      </c>
      <c r="M231" s="60" t="str">
        <f>IFERROR(IF(L231="","",SUMIFS(Inventário!$N$10:$N$150,Inventário!$D$10:$D$150,Estoque!M$10,Inventário!$E$10:$E$150,Estoque!$C231)),"ERRO")</f>
        <v/>
      </c>
      <c r="N231" s="60" t="str">
        <f>IFERROR(IF(M231="","",SUMIFS(Inventário!$N$10:$N$150,Inventário!$D$10:$D$150,Estoque!N$10,Inventário!$E$10:$E$150,Estoque!$C231)),"ERRO")</f>
        <v/>
      </c>
      <c r="O231" s="60" t="str">
        <f>IFERROR(IF(N231="","",SUMIFS(Inventário!$N$10:$N$150,Inventário!$D$10:$D$150,Estoque!O$10,Inventário!$E$10:$E$150,Estoque!$C231)),"ERRO")</f>
        <v/>
      </c>
    </row>
    <row r="232" spans="1:15" ht="19.5" customHeight="1">
      <c r="A232" s="46"/>
      <c r="B232" s="45">
        <v>220</v>
      </c>
      <c r="C232" s="63" t="str">
        <f>IF('Cadastro de Produtos'!C224="","",VLOOKUP(B232,'Cadastro de Produtos'!$B$5:$C$204,2,0))</f>
        <v/>
      </c>
      <c r="D232" s="64" t="str">
        <f>IFERROR(IF(C232="","",SUMIFS(Inventário!$N$10:$N$150,Inventário!$D$10:$D$150,Estoque!D$10,Inventário!$E$10:$E$150,Estoque!$C232)),"ERRO")</f>
        <v/>
      </c>
      <c r="E232" s="64" t="str">
        <f>IFERROR(IF(D232="","",SUMIFS(Inventário!$N$10:$N$150,Inventário!$D$10:$D$150,Estoque!E$10,Inventário!$E$10:$E$150,Estoque!$C232)),"ERRO")</f>
        <v/>
      </c>
      <c r="F232" s="64" t="str">
        <f>IFERROR(IF(E232="","",SUMIFS(Inventário!$N$10:$N$150,Inventário!$D$10:$D$150,Estoque!F$10,Inventário!$E$10:$E$150,Estoque!$C232)),"ERRO")</f>
        <v/>
      </c>
      <c r="G232" s="64" t="str">
        <f>IFERROR(IF(F232="","",SUMIFS(Inventário!$N$10:$N$150,Inventário!$D$10:$D$150,Estoque!G$10,Inventário!$E$10:$E$150,Estoque!$C232)),"ERRO")</f>
        <v/>
      </c>
      <c r="H232" s="64" t="str">
        <f>IFERROR(IF(G232="","",SUMIFS(Inventário!$N$10:$N$150,Inventário!$D$10:$D$150,Estoque!H$10,Inventário!$E$10:$E$150,Estoque!$C232)),"ERRO")</f>
        <v/>
      </c>
      <c r="I232" s="64" t="str">
        <f>IFERROR(IF(H232="","",SUMIFS(Inventário!$N$10:$N$150,Inventário!$D$10:$D$150,Estoque!I$10,Inventário!$E$10:$E$150,Estoque!$C232)),"ERRO")</f>
        <v/>
      </c>
      <c r="J232" s="64" t="str">
        <f>IFERROR(IF(I232="","",SUMIFS(Inventário!$N$10:$N$150,Inventário!$D$10:$D$150,Estoque!J$10,Inventário!$E$10:$E$150,Estoque!$C232)),"ERRO")</f>
        <v/>
      </c>
      <c r="K232" s="64" t="str">
        <f>IFERROR(IF(J232="","",SUMIFS(Inventário!$N$10:$N$150,Inventário!$D$10:$D$150,Estoque!K$10,Inventário!$E$10:$E$150,Estoque!$C232)),"ERRO")</f>
        <v/>
      </c>
      <c r="L232" s="64" t="str">
        <f>IFERROR(IF(K232="","",SUMIFS(Inventário!$N$10:$N$150,Inventário!$D$10:$D$150,Estoque!L$10,Inventário!$E$10:$E$150,Estoque!$C232)),"ERRO")</f>
        <v/>
      </c>
      <c r="M232" s="64" t="str">
        <f>IFERROR(IF(L232="","",SUMIFS(Inventário!$N$10:$N$150,Inventário!$D$10:$D$150,Estoque!M$10,Inventário!$E$10:$E$150,Estoque!$C232)),"ERRO")</f>
        <v/>
      </c>
      <c r="N232" s="64" t="str">
        <f>IFERROR(IF(M232="","",SUMIFS(Inventário!$N$10:$N$150,Inventário!$D$10:$D$150,Estoque!N$10,Inventário!$E$10:$E$150,Estoque!$C232)),"ERRO")</f>
        <v/>
      </c>
      <c r="O232" s="64" t="str">
        <f>IFERROR(IF(N232="","",SUMIFS(Inventário!$N$10:$N$150,Inventário!$D$10:$D$150,Estoque!O$10,Inventário!$E$10:$E$150,Estoque!$C232)),"ERRO")</f>
        <v/>
      </c>
    </row>
    <row r="233" spans="1:15" ht="19.5" customHeight="1">
      <c r="A233" s="46"/>
      <c r="B233" s="45">
        <v>221</v>
      </c>
      <c r="C233" s="32" t="str">
        <f>IF('Cadastro de Produtos'!C225="","",VLOOKUP(B233,'Cadastro de Produtos'!$B$5:$C$204,2,0))</f>
        <v/>
      </c>
      <c r="D233" s="60" t="str">
        <f>IFERROR(IF(C233="","",SUMIFS(Inventário!$N$10:$N$150,Inventário!$D$10:$D$150,Estoque!D$10,Inventário!$E$10:$E$150,Estoque!$C233)),"ERRO")</f>
        <v/>
      </c>
      <c r="E233" s="60" t="str">
        <f>IFERROR(IF(D233="","",SUMIFS(Inventário!$N$10:$N$150,Inventário!$D$10:$D$150,Estoque!E$10,Inventário!$E$10:$E$150,Estoque!$C233)),"ERRO")</f>
        <v/>
      </c>
      <c r="F233" s="60" t="str">
        <f>IFERROR(IF(E233="","",SUMIFS(Inventário!$N$10:$N$150,Inventário!$D$10:$D$150,Estoque!F$10,Inventário!$E$10:$E$150,Estoque!$C233)),"ERRO")</f>
        <v/>
      </c>
      <c r="G233" s="60" t="str">
        <f>IFERROR(IF(F233="","",SUMIFS(Inventário!$N$10:$N$150,Inventário!$D$10:$D$150,Estoque!G$10,Inventário!$E$10:$E$150,Estoque!$C233)),"ERRO")</f>
        <v/>
      </c>
      <c r="H233" s="60" t="str">
        <f>IFERROR(IF(G233="","",SUMIFS(Inventário!$N$10:$N$150,Inventário!$D$10:$D$150,Estoque!H$10,Inventário!$E$10:$E$150,Estoque!$C233)),"ERRO")</f>
        <v/>
      </c>
      <c r="I233" s="60" t="str">
        <f>IFERROR(IF(H233="","",SUMIFS(Inventário!$N$10:$N$150,Inventário!$D$10:$D$150,Estoque!I$10,Inventário!$E$10:$E$150,Estoque!$C233)),"ERRO")</f>
        <v/>
      </c>
      <c r="J233" s="60" t="str">
        <f>IFERROR(IF(I233="","",SUMIFS(Inventário!$N$10:$N$150,Inventário!$D$10:$D$150,Estoque!J$10,Inventário!$E$10:$E$150,Estoque!$C233)),"ERRO")</f>
        <v/>
      </c>
      <c r="K233" s="60" t="str">
        <f>IFERROR(IF(J233="","",SUMIFS(Inventário!$N$10:$N$150,Inventário!$D$10:$D$150,Estoque!K$10,Inventário!$E$10:$E$150,Estoque!$C233)),"ERRO")</f>
        <v/>
      </c>
      <c r="L233" s="60" t="str">
        <f>IFERROR(IF(K233="","",SUMIFS(Inventário!$N$10:$N$150,Inventário!$D$10:$D$150,Estoque!L$10,Inventário!$E$10:$E$150,Estoque!$C233)),"ERRO")</f>
        <v/>
      </c>
      <c r="M233" s="60" t="str">
        <f>IFERROR(IF(L233="","",SUMIFS(Inventário!$N$10:$N$150,Inventário!$D$10:$D$150,Estoque!M$10,Inventário!$E$10:$E$150,Estoque!$C233)),"ERRO")</f>
        <v/>
      </c>
      <c r="N233" s="60" t="str">
        <f>IFERROR(IF(M233="","",SUMIFS(Inventário!$N$10:$N$150,Inventário!$D$10:$D$150,Estoque!N$10,Inventário!$E$10:$E$150,Estoque!$C233)),"ERRO")</f>
        <v/>
      </c>
      <c r="O233" s="60" t="str">
        <f>IFERROR(IF(N233="","",SUMIFS(Inventário!$N$10:$N$150,Inventário!$D$10:$D$150,Estoque!O$10,Inventário!$E$10:$E$150,Estoque!$C233)),"ERRO")</f>
        <v/>
      </c>
    </row>
    <row r="234" spans="1:15" ht="19.5" customHeight="1">
      <c r="A234" s="46"/>
      <c r="B234" s="45">
        <v>222</v>
      </c>
      <c r="C234" s="63" t="str">
        <f>IF('Cadastro de Produtos'!C226="","",VLOOKUP(B234,'Cadastro de Produtos'!$B$5:$C$204,2,0))</f>
        <v/>
      </c>
      <c r="D234" s="64" t="str">
        <f>IFERROR(IF(C234="","",SUMIFS(Inventário!$N$10:$N$150,Inventário!$D$10:$D$150,Estoque!D$10,Inventário!$E$10:$E$150,Estoque!$C234)),"ERRO")</f>
        <v/>
      </c>
      <c r="E234" s="64" t="str">
        <f>IFERROR(IF(D234="","",SUMIFS(Inventário!$N$10:$N$150,Inventário!$D$10:$D$150,Estoque!E$10,Inventário!$E$10:$E$150,Estoque!$C234)),"ERRO")</f>
        <v/>
      </c>
      <c r="F234" s="64" t="str">
        <f>IFERROR(IF(E234="","",SUMIFS(Inventário!$N$10:$N$150,Inventário!$D$10:$D$150,Estoque!F$10,Inventário!$E$10:$E$150,Estoque!$C234)),"ERRO")</f>
        <v/>
      </c>
      <c r="G234" s="64" t="str">
        <f>IFERROR(IF(F234="","",SUMIFS(Inventário!$N$10:$N$150,Inventário!$D$10:$D$150,Estoque!G$10,Inventário!$E$10:$E$150,Estoque!$C234)),"ERRO")</f>
        <v/>
      </c>
      <c r="H234" s="64" t="str">
        <f>IFERROR(IF(G234="","",SUMIFS(Inventário!$N$10:$N$150,Inventário!$D$10:$D$150,Estoque!H$10,Inventário!$E$10:$E$150,Estoque!$C234)),"ERRO")</f>
        <v/>
      </c>
      <c r="I234" s="64" t="str">
        <f>IFERROR(IF(H234="","",SUMIFS(Inventário!$N$10:$N$150,Inventário!$D$10:$D$150,Estoque!I$10,Inventário!$E$10:$E$150,Estoque!$C234)),"ERRO")</f>
        <v/>
      </c>
      <c r="J234" s="64" t="str">
        <f>IFERROR(IF(I234="","",SUMIFS(Inventário!$N$10:$N$150,Inventário!$D$10:$D$150,Estoque!J$10,Inventário!$E$10:$E$150,Estoque!$C234)),"ERRO")</f>
        <v/>
      </c>
      <c r="K234" s="64" t="str">
        <f>IFERROR(IF(J234="","",SUMIFS(Inventário!$N$10:$N$150,Inventário!$D$10:$D$150,Estoque!K$10,Inventário!$E$10:$E$150,Estoque!$C234)),"ERRO")</f>
        <v/>
      </c>
      <c r="L234" s="64" t="str">
        <f>IFERROR(IF(K234="","",SUMIFS(Inventário!$N$10:$N$150,Inventário!$D$10:$D$150,Estoque!L$10,Inventário!$E$10:$E$150,Estoque!$C234)),"ERRO")</f>
        <v/>
      </c>
      <c r="M234" s="64" t="str">
        <f>IFERROR(IF(L234="","",SUMIFS(Inventário!$N$10:$N$150,Inventário!$D$10:$D$150,Estoque!M$10,Inventário!$E$10:$E$150,Estoque!$C234)),"ERRO")</f>
        <v/>
      </c>
      <c r="N234" s="64" t="str">
        <f>IFERROR(IF(M234="","",SUMIFS(Inventário!$N$10:$N$150,Inventário!$D$10:$D$150,Estoque!N$10,Inventário!$E$10:$E$150,Estoque!$C234)),"ERRO")</f>
        <v/>
      </c>
      <c r="O234" s="64" t="str">
        <f>IFERROR(IF(N234="","",SUMIFS(Inventário!$N$10:$N$150,Inventário!$D$10:$D$150,Estoque!O$10,Inventário!$E$10:$E$150,Estoque!$C234)),"ERRO")</f>
        <v/>
      </c>
    </row>
    <row r="235" spans="1:15" ht="19.5" customHeight="1">
      <c r="A235" s="46"/>
      <c r="B235" s="45">
        <v>223</v>
      </c>
      <c r="C235" s="32" t="str">
        <f>IF('Cadastro de Produtos'!C227="","",VLOOKUP(B235,'Cadastro de Produtos'!$B$5:$C$204,2,0))</f>
        <v/>
      </c>
      <c r="D235" s="60" t="str">
        <f>IFERROR(IF(C235="","",SUMIFS(Inventário!$N$10:$N$150,Inventário!$D$10:$D$150,Estoque!D$10,Inventário!$E$10:$E$150,Estoque!$C235)),"ERRO")</f>
        <v/>
      </c>
      <c r="E235" s="60" t="str">
        <f>IFERROR(IF(D235="","",SUMIFS(Inventário!$N$10:$N$150,Inventário!$D$10:$D$150,Estoque!E$10,Inventário!$E$10:$E$150,Estoque!$C235)),"ERRO")</f>
        <v/>
      </c>
      <c r="F235" s="60" t="str">
        <f>IFERROR(IF(E235="","",SUMIFS(Inventário!$N$10:$N$150,Inventário!$D$10:$D$150,Estoque!F$10,Inventário!$E$10:$E$150,Estoque!$C235)),"ERRO")</f>
        <v/>
      </c>
      <c r="G235" s="60" t="str">
        <f>IFERROR(IF(F235="","",SUMIFS(Inventário!$N$10:$N$150,Inventário!$D$10:$D$150,Estoque!G$10,Inventário!$E$10:$E$150,Estoque!$C235)),"ERRO")</f>
        <v/>
      </c>
      <c r="H235" s="60" t="str">
        <f>IFERROR(IF(G235="","",SUMIFS(Inventário!$N$10:$N$150,Inventário!$D$10:$D$150,Estoque!H$10,Inventário!$E$10:$E$150,Estoque!$C235)),"ERRO")</f>
        <v/>
      </c>
      <c r="I235" s="60" t="str">
        <f>IFERROR(IF(H235="","",SUMIFS(Inventário!$N$10:$N$150,Inventário!$D$10:$D$150,Estoque!I$10,Inventário!$E$10:$E$150,Estoque!$C235)),"ERRO")</f>
        <v/>
      </c>
      <c r="J235" s="60" t="str">
        <f>IFERROR(IF(I235="","",SUMIFS(Inventário!$N$10:$N$150,Inventário!$D$10:$D$150,Estoque!J$10,Inventário!$E$10:$E$150,Estoque!$C235)),"ERRO")</f>
        <v/>
      </c>
      <c r="K235" s="60" t="str">
        <f>IFERROR(IF(J235="","",SUMIFS(Inventário!$N$10:$N$150,Inventário!$D$10:$D$150,Estoque!K$10,Inventário!$E$10:$E$150,Estoque!$C235)),"ERRO")</f>
        <v/>
      </c>
      <c r="L235" s="60" t="str">
        <f>IFERROR(IF(K235="","",SUMIFS(Inventário!$N$10:$N$150,Inventário!$D$10:$D$150,Estoque!L$10,Inventário!$E$10:$E$150,Estoque!$C235)),"ERRO")</f>
        <v/>
      </c>
      <c r="M235" s="60" t="str">
        <f>IFERROR(IF(L235="","",SUMIFS(Inventário!$N$10:$N$150,Inventário!$D$10:$D$150,Estoque!M$10,Inventário!$E$10:$E$150,Estoque!$C235)),"ERRO")</f>
        <v/>
      </c>
      <c r="N235" s="60" t="str">
        <f>IFERROR(IF(M235="","",SUMIFS(Inventário!$N$10:$N$150,Inventário!$D$10:$D$150,Estoque!N$10,Inventário!$E$10:$E$150,Estoque!$C235)),"ERRO")</f>
        <v/>
      </c>
      <c r="O235" s="60" t="str">
        <f>IFERROR(IF(N235="","",SUMIFS(Inventário!$N$10:$N$150,Inventário!$D$10:$D$150,Estoque!O$10,Inventário!$E$10:$E$150,Estoque!$C235)),"ERRO")</f>
        <v/>
      </c>
    </row>
    <row r="236" spans="1:15" ht="19.5" customHeight="1">
      <c r="A236" s="46"/>
      <c r="B236" s="45">
        <v>224</v>
      </c>
      <c r="C236" s="63" t="str">
        <f>IF('Cadastro de Produtos'!C228="","",VLOOKUP(B236,'Cadastro de Produtos'!$B$5:$C$204,2,0))</f>
        <v/>
      </c>
      <c r="D236" s="64" t="str">
        <f>IFERROR(IF(C236="","",SUMIFS(Inventário!$N$10:$N$150,Inventário!$D$10:$D$150,Estoque!D$10,Inventário!$E$10:$E$150,Estoque!$C236)),"ERRO")</f>
        <v/>
      </c>
      <c r="E236" s="64" t="str">
        <f>IFERROR(IF(D236="","",SUMIFS(Inventário!$N$10:$N$150,Inventário!$D$10:$D$150,Estoque!E$10,Inventário!$E$10:$E$150,Estoque!$C236)),"ERRO")</f>
        <v/>
      </c>
      <c r="F236" s="64" t="str">
        <f>IFERROR(IF(E236="","",SUMIFS(Inventário!$N$10:$N$150,Inventário!$D$10:$D$150,Estoque!F$10,Inventário!$E$10:$E$150,Estoque!$C236)),"ERRO")</f>
        <v/>
      </c>
      <c r="G236" s="64" t="str">
        <f>IFERROR(IF(F236="","",SUMIFS(Inventário!$N$10:$N$150,Inventário!$D$10:$D$150,Estoque!G$10,Inventário!$E$10:$E$150,Estoque!$C236)),"ERRO")</f>
        <v/>
      </c>
      <c r="H236" s="64" t="str">
        <f>IFERROR(IF(G236="","",SUMIFS(Inventário!$N$10:$N$150,Inventário!$D$10:$D$150,Estoque!H$10,Inventário!$E$10:$E$150,Estoque!$C236)),"ERRO")</f>
        <v/>
      </c>
      <c r="I236" s="64" t="str">
        <f>IFERROR(IF(H236="","",SUMIFS(Inventário!$N$10:$N$150,Inventário!$D$10:$D$150,Estoque!I$10,Inventário!$E$10:$E$150,Estoque!$C236)),"ERRO")</f>
        <v/>
      </c>
      <c r="J236" s="64" t="str">
        <f>IFERROR(IF(I236="","",SUMIFS(Inventário!$N$10:$N$150,Inventário!$D$10:$D$150,Estoque!J$10,Inventário!$E$10:$E$150,Estoque!$C236)),"ERRO")</f>
        <v/>
      </c>
      <c r="K236" s="64" t="str">
        <f>IFERROR(IF(J236="","",SUMIFS(Inventário!$N$10:$N$150,Inventário!$D$10:$D$150,Estoque!K$10,Inventário!$E$10:$E$150,Estoque!$C236)),"ERRO")</f>
        <v/>
      </c>
      <c r="L236" s="64" t="str">
        <f>IFERROR(IF(K236="","",SUMIFS(Inventário!$N$10:$N$150,Inventário!$D$10:$D$150,Estoque!L$10,Inventário!$E$10:$E$150,Estoque!$C236)),"ERRO")</f>
        <v/>
      </c>
      <c r="M236" s="64" t="str">
        <f>IFERROR(IF(L236="","",SUMIFS(Inventário!$N$10:$N$150,Inventário!$D$10:$D$150,Estoque!M$10,Inventário!$E$10:$E$150,Estoque!$C236)),"ERRO")</f>
        <v/>
      </c>
      <c r="N236" s="64" t="str">
        <f>IFERROR(IF(M236="","",SUMIFS(Inventário!$N$10:$N$150,Inventário!$D$10:$D$150,Estoque!N$10,Inventário!$E$10:$E$150,Estoque!$C236)),"ERRO")</f>
        <v/>
      </c>
      <c r="O236" s="64" t="str">
        <f>IFERROR(IF(N236="","",SUMIFS(Inventário!$N$10:$N$150,Inventário!$D$10:$D$150,Estoque!O$10,Inventário!$E$10:$E$150,Estoque!$C236)),"ERRO")</f>
        <v/>
      </c>
    </row>
  </sheetData>
  <sheetProtection selectLockedCells="1" autoFilter="0"/>
  <protectedRanges>
    <protectedRange sqref="C10" name="Intervalo1"/>
    <protectedRange sqref="F6" name="Intervalo2"/>
  </protectedRanges>
  <autoFilter ref="B10:C236"/>
  <mergeCells count="5">
    <mergeCell ref="D8:O8"/>
    <mergeCell ref="D3:L4"/>
    <mergeCell ref="T8:AE8"/>
    <mergeCell ref="S3:AE4"/>
    <mergeCell ref="E5:J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2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"/>
  <dimension ref="A1:W85"/>
  <sheetViews>
    <sheetView showGridLines="0" zoomScale="70" zoomScaleNormal="70" workbookViewId="0">
      <selection activeCell="C26" sqref="C26"/>
    </sheetView>
  </sheetViews>
  <sheetFormatPr defaultColWidth="0" defaultRowHeight="15" zeroHeight="1"/>
  <cols>
    <col min="1" max="1" width="2.140625" style="5" customWidth="1"/>
    <col min="2" max="2" width="40.7109375" bestFit="1" customWidth="1"/>
    <col min="3" max="3" width="18.5703125" customWidth="1"/>
    <col min="4" max="4" width="17.85546875" customWidth="1"/>
    <col min="5" max="5" width="15.7109375" customWidth="1"/>
    <col min="6" max="6" width="24.85546875" customWidth="1"/>
    <col min="7" max="9" width="15.7109375" customWidth="1"/>
    <col min="10" max="19" width="9.140625" customWidth="1"/>
    <col min="20" max="20" width="0.5703125" customWidth="1"/>
    <col min="21" max="22" width="9.140625" hidden="1" customWidth="1"/>
    <col min="23" max="23" width="10.28515625" hidden="1" customWidth="1"/>
    <col min="24" max="16384" width="9.140625" hidden="1"/>
  </cols>
  <sheetData>
    <row r="1" spans="1:23" ht="11.25" customHeight="1">
      <c r="A1" s="2"/>
      <c r="B1" s="3"/>
      <c r="C1" s="3"/>
      <c r="D1" s="3"/>
      <c r="E1" s="3"/>
      <c r="F1" s="3"/>
      <c r="G1" s="8"/>
      <c r="H1" s="8"/>
      <c r="I1" s="8"/>
      <c r="J1" s="1"/>
    </row>
    <row r="2" spans="1:23" ht="60" customHeight="1">
      <c r="A2" s="4"/>
      <c r="B2" s="187"/>
      <c r="C2" s="187"/>
      <c r="D2" s="188"/>
      <c r="E2" s="187"/>
      <c r="F2" s="187"/>
      <c r="G2" s="187"/>
      <c r="H2" s="187"/>
      <c r="I2" s="187"/>
      <c r="J2" s="1"/>
      <c r="W2" s="77"/>
    </row>
    <row r="3" spans="1:23" ht="18.75" customHeight="1">
      <c r="A3" s="4"/>
      <c r="E3" s="25"/>
      <c r="F3" s="25"/>
      <c r="G3" s="25"/>
      <c r="H3" s="25"/>
      <c r="I3" s="25"/>
      <c r="J3" s="1"/>
    </row>
    <row r="4" spans="1:23" ht="24" customHeight="1">
      <c r="A4" s="6"/>
      <c r="B4" s="1"/>
      <c r="E4" s="80"/>
    </row>
    <row r="5" spans="1:23" ht="33.75">
      <c r="A5" s="200" t="s">
        <v>44</v>
      </c>
      <c r="B5" s="201"/>
      <c r="C5" s="201"/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1"/>
    </row>
    <row r="6" spans="1:23" ht="23.25" customHeight="1">
      <c r="A6" s="6"/>
    </row>
    <row r="7" spans="1:23" s="9" customFormat="1" ht="18.75" customHeight="1">
      <c r="A7" s="10"/>
      <c r="B7" s="16"/>
      <c r="N7"/>
    </row>
    <row r="8" spans="1:23" s="7" customFormat="1" ht="18.75" customHeight="1">
      <c r="A8" s="15"/>
      <c r="B8" s="11"/>
      <c r="N8"/>
    </row>
    <row r="9" spans="1:23" ht="18.75" customHeight="1">
      <c r="A9" s="6"/>
      <c r="B9" s="1"/>
    </row>
    <row r="10" spans="1:23" ht="18.75" customHeight="1">
      <c r="A10" s="6"/>
      <c r="B10" s="1"/>
    </row>
    <row r="11" spans="1:23" ht="18.75" customHeight="1">
      <c r="A11" s="6"/>
      <c r="B11" s="1"/>
    </row>
    <row r="12" spans="1:23" ht="18.75" customHeight="1">
      <c r="A12" s="6"/>
      <c r="B12" s="1"/>
    </row>
    <row r="13" spans="1:23" ht="18.75" customHeight="1">
      <c r="A13" s="6"/>
      <c r="B13" s="1"/>
    </row>
    <row r="14" spans="1:23" ht="18.75" customHeight="1">
      <c r="A14" s="6"/>
      <c r="B14" s="1"/>
    </row>
    <row r="15" spans="1:23" ht="18.75" customHeight="1">
      <c r="A15" s="6"/>
      <c r="B15" s="1"/>
    </row>
    <row r="16" spans="1:23" ht="18.75" customHeight="1">
      <c r="A16" s="6"/>
      <c r="B16" s="1"/>
    </row>
    <row r="17" spans="1:20" ht="18.75" customHeight="1">
      <c r="A17" s="6"/>
      <c r="B17" s="1"/>
    </row>
    <row r="18" spans="1:20" ht="18.75" customHeight="1">
      <c r="A18" s="6"/>
      <c r="B18" s="1"/>
    </row>
    <row r="19" spans="1:20" ht="18.75" customHeight="1">
      <c r="A19" s="6"/>
      <c r="B19" s="1"/>
    </row>
    <row r="20" spans="1:20" ht="18.75" customHeight="1">
      <c r="A20" s="6"/>
    </row>
    <row r="21" spans="1:20" ht="18.75" customHeight="1">
      <c r="A21" s="6"/>
    </row>
    <row r="22" spans="1:20" ht="18.75" customHeight="1">
      <c r="A22" s="6"/>
    </row>
    <row r="23" spans="1:20" ht="18.75" customHeight="1">
      <c r="A23" s="6"/>
    </row>
    <row r="24" spans="1:20" ht="36">
      <c r="A24" s="184" t="s">
        <v>45</v>
      </c>
      <c r="B24" s="185"/>
      <c r="C24" s="185"/>
      <c r="D24" s="185"/>
      <c r="E24" s="185"/>
      <c r="F24" s="185"/>
      <c r="G24" s="185"/>
      <c r="H24" s="185"/>
      <c r="I24" s="185"/>
      <c r="J24" s="185"/>
      <c r="K24" s="185"/>
      <c r="L24" s="185"/>
      <c r="M24" s="185"/>
      <c r="N24" s="185"/>
      <c r="O24" s="185"/>
      <c r="P24" s="185"/>
      <c r="Q24" s="185"/>
      <c r="R24" s="185"/>
      <c r="S24" s="185"/>
      <c r="T24" s="83"/>
    </row>
    <row r="25" spans="1:20" ht="18.75" customHeight="1">
      <c r="A25" s="6"/>
    </row>
    <row r="26" spans="1:20" ht="22.5" customHeight="1">
      <c r="A26" s="6"/>
      <c r="B26" s="84" t="s">
        <v>46</v>
      </c>
      <c r="C26" s="148" t="s">
        <v>33</v>
      </c>
    </row>
    <row r="27" spans="1:20" ht="18.75" customHeight="1">
      <c r="A27" s="6"/>
    </row>
    <row r="28" spans="1:20" ht="18.75" customHeight="1">
      <c r="A28" s="6"/>
      <c r="B28" s="1"/>
    </row>
    <row r="29" spans="1:20">
      <c r="A29" s="6"/>
    </row>
    <row r="30" spans="1:20" ht="18.75" customHeight="1">
      <c r="A30" s="6"/>
    </row>
    <row r="31" spans="1:20" ht="18.75" customHeight="1">
      <c r="A31" s="6"/>
    </row>
    <row r="32" spans="1:20" ht="18.75" customHeight="1">
      <c r="A32" s="6"/>
      <c r="B32" s="1"/>
    </row>
    <row r="33" spans="1:21" ht="18.75" customHeight="1">
      <c r="A33" s="6"/>
      <c r="B33" s="1"/>
    </row>
    <row r="34" spans="1:21" s="12" customFormat="1" ht="18.75">
      <c r="A34" s="14"/>
      <c r="B34" s="13"/>
    </row>
    <row r="35" spans="1:21">
      <c r="A35" s="6"/>
      <c r="B35" s="1"/>
      <c r="C35" s="1"/>
      <c r="D35" s="1"/>
      <c r="E35" s="18"/>
      <c r="F35" s="18"/>
      <c r="G35" s="1"/>
      <c r="H35" s="1"/>
      <c r="I35" s="18"/>
      <c r="J35" s="1"/>
    </row>
    <row r="36" spans="1:21">
      <c r="A36" s="17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21">
      <c r="A37" s="17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21">
      <c r="A38" s="17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21">
      <c r="A39" s="17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21">
      <c r="A40" s="17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21">
      <c r="A41" s="17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4"/>
      <c r="M41" s="74"/>
      <c r="N41" s="74"/>
      <c r="O41" s="74"/>
      <c r="P41" s="74"/>
      <c r="Q41" s="74"/>
      <c r="R41" s="74"/>
      <c r="S41" s="74"/>
      <c r="T41" s="74"/>
      <c r="U41" s="74"/>
    </row>
    <row r="42" spans="1:21">
      <c r="A42" s="17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4"/>
      <c r="M42" s="74"/>
      <c r="N42" s="74"/>
      <c r="O42" s="74"/>
      <c r="P42" s="74"/>
      <c r="Q42" s="74"/>
      <c r="R42" s="74"/>
      <c r="S42" s="74"/>
      <c r="T42" s="74"/>
      <c r="U42" s="74"/>
    </row>
    <row r="43" spans="1:21">
      <c r="A43" s="17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2"/>
      <c r="M43" s="82"/>
      <c r="N43" s="82"/>
      <c r="O43" s="82"/>
      <c r="P43" s="82"/>
      <c r="Q43" s="82"/>
      <c r="R43" s="82"/>
      <c r="S43" s="82"/>
      <c r="T43" s="74"/>
      <c r="U43" s="74"/>
    </row>
    <row r="44" spans="1:21">
      <c r="B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74"/>
      <c r="U44" s="74"/>
    </row>
    <row r="45" spans="1:21">
      <c r="B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74"/>
      <c r="U45" s="74"/>
    </row>
    <row r="46" spans="1:21">
      <c r="P46" s="82"/>
      <c r="Q46" s="82"/>
      <c r="R46" s="82"/>
      <c r="S46" s="82"/>
      <c r="T46" s="74"/>
      <c r="U46" s="74"/>
    </row>
    <row r="47" spans="1:21">
      <c r="P47" s="82"/>
      <c r="Q47" s="82"/>
      <c r="R47" s="82"/>
      <c r="S47" s="82"/>
      <c r="T47" s="74"/>
      <c r="U47" s="74"/>
    </row>
    <row r="48" spans="1:21" ht="18">
      <c r="C48" s="189" t="s">
        <v>13</v>
      </c>
      <c r="D48" s="189"/>
      <c r="E48" s="189"/>
      <c r="F48" s="189"/>
      <c r="G48" s="189"/>
      <c r="H48" s="189"/>
      <c r="O48" s="82"/>
      <c r="P48" s="82"/>
      <c r="Q48" s="82"/>
      <c r="R48" s="82"/>
      <c r="S48" s="82"/>
      <c r="T48" s="74"/>
      <c r="U48" s="74"/>
    </row>
    <row r="49" spans="2:21" ht="18">
      <c r="C49" s="190" t="s">
        <v>14</v>
      </c>
      <c r="D49" s="91" t="s">
        <v>2</v>
      </c>
      <c r="E49" s="91" t="s">
        <v>1</v>
      </c>
      <c r="F49" s="193" t="s">
        <v>15</v>
      </c>
      <c r="G49" s="92" t="s">
        <v>2</v>
      </c>
      <c r="H49" s="91" t="s">
        <v>1</v>
      </c>
      <c r="O49" s="82"/>
      <c r="P49" s="82"/>
      <c r="Q49" s="82"/>
      <c r="R49" s="82"/>
      <c r="S49" s="82"/>
      <c r="T49" s="74"/>
      <c r="U49" s="74"/>
    </row>
    <row r="50" spans="2:21" ht="18">
      <c r="C50" s="191"/>
      <c r="D50" s="93">
        <f>IF($C$26="Consolidado",Inventário!$H$153,SUMIF(Inventário!$D$10:$D$150,Relatório!$C$26,Inventário!$J$10:J150))</f>
        <v>0</v>
      </c>
      <c r="E50" s="93">
        <f>IF($C$26="Consolidado",Inventário!$H$154,SUMIF(Inventário!$D$10:$D$150,Relatório!$C$26,Inventário!$L$10:L150))</f>
        <v>0</v>
      </c>
      <c r="F50" s="194"/>
      <c r="G50" s="94">
        <f>IF($C$26="Consolidado",SUM(Inventário!$I$10:I150),SUMIF(Inventário!$D$10:$D$150,Relatório!$C$26,Inventário!$I$10:I150))</f>
        <v>0</v>
      </c>
      <c r="H50" s="94">
        <f>IF($C$26="Consolidado",SUM(Inventário!$K$10:K150),SUMIF(Inventário!$D$10:$D$150,Relatório!$C$26,Inventário!$K$10:K150))</f>
        <v>0</v>
      </c>
      <c r="O50" s="82"/>
      <c r="P50" s="82"/>
      <c r="Q50" s="82"/>
      <c r="R50" s="82"/>
      <c r="S50" s="82"/>
      <c r="T50" s="74"/>
      <c r="U50" s="74"/>
    </row>
    <row r="51" spans="2:21" ht="18">
      <c r="B51" s="82"/>
      <c r="C51" s="192"/>
      <c r="D51" s="196">
        <f>D50-E50</f>
        <v>0</v>
      </c>
      <c r="E51" s="197"/>
      <c r="F51" s="195"/>
      <c r="G51" s="198">
        <f>G50-H50</f>
        <v>0</v>
      </c>
      <c r="H51" s="199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74"/>
      <c r="U51" s="74"/>
    </row>
    <row r="52" spans="2:21">
      <c r="O52" s="82"/>
      <c r="P52" s="82"/>
      <c r="Q52" s="82"/>
      <c r="R52" s="82"/>
      <c r="S52" s="82"/>
      <c r="T52" s="74"/>
      <c r="U52" s="74"/>
    </row>
    <row r="53" spans="2:21">
      <c r="O53" s="82"/>
      <c r="P53" s="82"/>
      <c r="Q53" s="82"/>
      <c r="R53" s="82"/>
      <c r="S53" s="82"/>
      <c r="T53" s="74"/>
      <c r="U53" s="74"/>
    </row>
    <row r="54" spans="2:21">
      <c r="O54" s="82"/>
      <c r="P54" s="82"/>
      <c r="Q54" s="82"/>
      <c r="R54" s="82"/>
      <c r="S54" s="82"/>
      <c r="T54" s="74"/>
      <c r="U54" s="74"/>
    </row>
    <row r="55" spans="2:21" ht="36">
      <c r="B55" s="184" t="s">
        <v>47</v>
      </c>
      <c r="C55" s="185"/>
      <c r="D55" s="185"/>
      <c r="E55" s="185"/>
      <c r="F55" s="185"/>
      <c r="G55" s="185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74"/>
    </row>
    <row r="56" spans="2:21" ht="12" customHeight="1"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74"/>
      <c r="U56" s="74"/>
    </row>
    <row r="57" spans="2:21" ht="23.25">
      <c r="B57" s="84" t="s">
        <v>25</v>
      </c>
      <c r="C57" s="148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74"/>
      <c r="U57" s="74"/>
    </row>
    <row r="58" spans="2:21"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</row>
    <row r="59" spans="2:21"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</row>
    <row r="60" spans="2:21"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</row>
    <row r="61" spans="2:21"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</row>
    <row r="62" spans="2:21"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</row>
    <row r="63" spans="2:21"/>
    <row r="64" spans="2:21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 spans="1:20"/>
    <row r="82" spans="1:20" ht="15.75">
      <c r="B82" s="85" t="s">
        <v>11</v>
      </c>
      <c r="C82" s="86" t="str">
        <f>Estoque!D10</f>
        <v>Jan</v>
      </c>
      <c r="D82" s="86" t="str">
        <f>Estoque!E10</f>
        <v>Fev</v>
      </c>
      <c r="E82" s="86" t="str">
        <f>Estoque!F10</f>
        <v>Mar</v>
      </c>
      <c r="F82" s="86" t="str">
        <f>Estoque!G10</f>
        <v>Abr</v>
      </c>
      <c r="G82" s="86" t="str">
        <f>Estoque!H10</f>
        <v>Mai</v>
      </c>
      <c r="H82" s="86" t="str">
        <f>Estoque!I10</f>
        <v>Jun</v>
      </c>
      <c r="I82" s="86" t="str">
        <f>Estoque!J10</f>
        <v>Jul</v>
      </c>
      <c r="J82" s="86" t="str">
        <f>Estoque!K10</f>
        <v>Ago</v>
      </c>
      <c r="K82" s="86" t="str">
        <f>Estoque!L10</f>
        <v>Set</v>
      </c>
      <c r="L82" s="86" t="str">
        <f>Estoque!M10</f>
        <v>Out</v>
      </c>
      <c r="M82" s="86" t="str">
        <f>Estoque!N10</f>
        <v>Nov</v>
      </c>
      <c r="N82" s="86" t="str">
        <f>Estoque!O10</f>
        <v>Dez</v>
      </c>
    </row>
    <row r="83" spans="1:20">
      <c r="B83" s="87">
        <f>$C$57</f>
        <v>0</v>
      </c>
      <c r="C83" s="88" t="e">
        <f>VLOOKUP($B$83,Estoque!$C$13:$O$236,2,0)</f>
        <v>#N/A</v>
      </c>
      <c r="D83" s="88" t="e">
        <f>VLOOKUP($B$83,Estoque!$C$13:$O$236,3,0)</f>
        <v>#N/A</v>
      </c>
      <c r="E83" s="88" t="e">
        <f>VLOOKUP($B$83,Estoque!$C$13:$O$236,4,0)</f>
        <v>#N/A</v>
      </c>
      <c r="F83" s="88" t="e">
        <f>VLOOKUP($B$83,Estoque!$C$13:$O$236,5,0)</f>
        <v>#N/A</v>
      </c>
      <c r="G83" s="88" t="e">
        <f>VLOOKUP($B$83,Estoque!$C$13:$O$236,6,0)</f>
        <v>#N/A</v>
      </c>
      <c r="H83" s="88" t="e">
        <f>VLOOKUP($B$83,Estoque!$C$13:$O$236,7,0)</f>
        <v>#N/A</v>
      </c>
      <c r="I83" s="88" t="e">
        <f>VLOOKUP($B$83,Estoque!$C$13:$O$236,8,0)</f>
        <v>#N/A</v>
      </c>
      <c r="J83" s="88" t="e">
        <f>VLOOKUP($B$83,Estoque!$C$13:$O$236,9,0)</f>
        <v>#N/A</v>
      </c>
      <c r="K83" s="88" t="e">
        <f>VLOOKUP($B$83,Estoque!$C$13:$O$236,10,0)</f>
        <v>#N/A</v>
      </c>
      <c r="L83" s="88" t="e">
        <f>VLOOKUP($B$83,Estoque!$C$13:$O$236,11,0)</f>
        <v>#N/A</v>
      </c>
      <c r="M83" s="88" t="e">
        <f>VLOOKUP($B$83,Estoque!$C$13:$O$236,12,0)</f>
        <v>#N/A</v>
      </c>
      <c r="N83" s="88" t="e">
        <f>VLOOKUP($B$83,Estoque!$C$13:$O$236,13,0)</f>
        <v>#N/A</v>
      </c>
    </row>
    <row r="84" spans="1:20">
      <c r="B84" s="90" t="str">
        <f>CONCATENATE("Evolução do Estoque de ",$C$57, " no Inventário")</f>
        <v>Evolução do Estoque de  no Inventário</v>
      </c>
      <c r="C84" s="89"/>
      <c r="D84" s="89"/>
      <c r="E84" s="89"/>
      <c r="F84" s="89"/>
      <c r="G84" s="89"/>
      <c r="H84" s="89"/>
      <c r="I84" s="89"/>
      <c r="J84" s="89"/>
      <c r="K84" s="89"/>
      <c r="L84" s="89"/>
      <c r="M84" s="89"/>
      <c r="N84" s="89"/>
    </row>
    <row r="85" spans="1:20" ht="15.75">
      <c r="A85" s="186" t="s">
        <v>48</v>
      </c>
      <c r="B85" s="186"/>
      <c r="C85" s="186"/>
      <c r="D85" s="186"/>
      <c r="E85" s="186"/>
      <c r="F85" s="186"/>
      <c r="G85" s="186"/>
      <c r="H85" s="186"/>
      <c r="I85" s="186"/>
      <c r="J85" s="186"/>
      <c r="K85" s="186"/>
      <c r="L85" s="186"/>
      <c r="M85" s="186"/>
      <c r="N85" s="186"/>
      <c r="O85" s="186"/>
      <c r="P85" s="186"/>
      <c r="Q85" s="186"/>
      <c r="R85" s="186"/>
      <c r="S85" s="186"/>
      <c r="T85" s="186"/>
    </row>
  </sheetData>
  <sheetProtection algorithmName="SHA-512" hashValue="h6oqd1ci4hVfqCXxuOiWDbpaoyaDi6E5vorqb4LPYndSnxDHi8hLm27x04EPOp60VnaPNp3500YY5sIBEYrMGg==" saltValue="2iKsWPD1pgTOBye8OK/r1w==" spinCount="100000" sheet="1" objects="1" scenarios="1" selectLockedCells="1"/>
  <mergeCells count="10">
    <mergeCell ref="A24:S24"/>
    <mergeCell ref="B55:T55"/>
    <mergeCell ref="A85:T85"/>
    <mergeCell ref="B2:I2"/>
    <mergeCell ref="C48:H48"/>
    <mergeCell ref="C49:C51"/>
    <mergeCell ref="F49:F51"/>
    <mergeCell ref="D51:E51"/>
    <mergeCell ref="G51:H51"/>
    <mergeCell ref="A5:S5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2" fitToWidth="2" orientation="landscape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Estoque!$D$10:$P$10</xm:f>
          </x14:formula1>
          <xm:sqref>C26</xm:sqref>
        </x14:dataValidation>
        <x14:dataValidation type="list" allowBlank="1" showInputMessage="1" showErrorMessage="1">
          <x14:formula1>
            <xm:f>'Cadastro de Produtos'!$C$5:$C$204</xm:f>
          </x14:formula1>
          <xm:sqref>C57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7</vt:i4>
      </vt:variant>
    </vt:vector>
  </HeadingPairs>
  <TitlesOfParts>
    <vt:vector size="14" baseType="lpstr">
      <vt:lpstr>Atenção</vt:lpstr>
      <vt:lpstr>Conceito</vt:lpstr>
      <vt:lpstr>Exemplo</vt:lpstr>
      <vt:lpstr>Cadastro de Produtos</vt:lpstr>
      <vt:lpstr>Inventário</vt:lpstr>
      <vt:lpstr>Estoque</vt:lpstr>
      <vt:lpstr>Relatório</vt:lpstr>
      <vt:lpstr>Estoque!Area_de_extracao</vt:lpstr>
      <vt:lpstr>Conceito!Area_de_impressao</vt:lpstr>
      <vt:lpstr>Estoque!Area_de_impressao</vt:lpstr>
      <vt:lpstr>Inventário!Area_de_impressao</vt:lpstr>
      <vt:lpstr>Estoque!Criterios</vt:lpstr>
      <vt:lpstr>Inventário!Titulos_de_impressao</vt:lpstr>
      <vt:lpstr>Relatório!Titulos_de_impressao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Secundino Corcini</dc:creator>
  <cp:lastModifiedBy>MARCIA SUSART BARRETO SANTOS</cp:lastModifiedBy>
  <cp:lastPrinted>2017-09-20T20:48:59Z</cp:lastPrinted>
  <dcterms:created xsi:type="dcterms:W3CDTF">2015-01-31T11:12:04Z</dcterms:created>
  <dcterms:modified xsi:type="dcterms:W3CDTF">2026-04-14T13:17:41Z</dcterms:modified>
</cp:coreProperties>
</file>