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01.tel.local\SuporteN2_SEBRAE$\Leide Reis\Envio cliente _ planilha\"/>
    </mc:Choice>
  </mc:AlternateContent>
  <bookViews>
    <workbookView xWindow="0" yWindow="0" windowWidth="28800" windowHeight="12330" tabRatio="500"/>
  </bookViews>
  <sheets>
    <sheet name="Precificação de produtos" sheetId="3" r:id="rId1"/>
  </sheets>
  <calcPr calcId="162913"/>
</workbook>
</file>

<file path=xl/calcChain.xml><?xml version="1.0" encoding="utf-8"?>
<calcChain xmlns="http://schemas.openxmlformats.org/spreadsheetml/2006/main">
  <c r="I33" i="3" l="1"/>
  <c r="F29" i="3" l="1"/>
  <c r="B14" i="3"/>
  <c r="F28" i="3" l="1"/>
  <c r="F27" i="3" l="1"/>
  <c r="L23" i="3" l="1"/>
  <c r="B15" i="3" l="1"/>
  <c r="L25" i="3" s="1"/>
  <c r="F23" i="3"/>
  <c r="B17" i="3" s="1"/>
  <c r="B19" i="3" l="1"/>
  <c r="I23" i="3" l="1"/>
  <c r="F25" i="3" l="1"/>
  <c r="B22" i="3"/>
  <c r="B18" i="3"/>
  <c r="B16" i="3"/>
  <c r="L31" i="3"/>
  <c r="I31" i="3"/>
  <c r="I32" i="3"/>
  <c r="I34" i="3" l="1"/>
  <c r="B20" i="3"/>
  <c r="B21" i="3" s="1"/>
</calcChain>
</file>

<file path=xl/sharedStrings.xml><?xml version="1.0" encoding="utf-8"?>
<sst xmlns="http://schemas.openxmlformats.org/spreadsheetml/2006/main" count="37" uniqueCount="33">
  <si>
    <t>Total</t>
  </si>
  <si>
    <t>Custos Variáveis</t>
  </si>
  <si>
    <t>Custos por produto</t>
  </si>
  <si>
    <t>Custos Fixos</t>
  </si>
  <si>
    <t>Precificação</t>
  </si>
  <si>
    <t>Lucro</t>
  </si>
  <si>
    <t>Preço total</t>
  </si>
  <si>
    <t>Custos Fixos Unitarios</t>
  </si>
  <si>
    <t>Custo Fixo em Relação ao Faturamento</t>
  </si>
  <si>
    <t>Faturamento</t>
  </si>
  <si>
    <t>Vendas mensais</t>
  </si>
  <si>
    <t>Valor vendido mensal</t>
  </si>
  <si>
    <t>Porcentagem no faturamento</t>
  </si>
  <si>
    <t>Custo Total do produto</t>
  </si>
  <si>
    <t xml:space="preserve">Margem contribuição </t>
  </si>
  <si>
    <t>Ponto de equilibrio</t>
  </si>
  <si>
    <t>Custos fixos do produto mensal</t>
  </si>
  <si>
    <t xml:space="preserve">Lucro </t>
  </si>
  <si>
    <t>Informações do produto</t>
  </si>
  <si>
    <t>Margem Lucro atual do produto</t>
  </si>
  <si>
    <t>Porcentagem de custos váriaveis</t>
  </si>
  <si>
    <t>Taxa de cartão</t>
  </si>
  <si>
    <t>Taxa de impostos</t>
  </si>
  <si>
    <t>Taxa de comissão</t>
  </si>
  <si>
    <t>Porcentagem de custos variaveis</t>
  </si>
  <si>
    <t xml:space="preserve">Fornecedor </t>
  </si>
  <si>
    <t>DAS</t>
  </si>
  <si>
    <t>Internet</t>
  </si>
  <si>
    <t>Energia</t>
  </si>
  <si>
    <t>Pró-labore</t>
  </si>
  <si>
    <t>Embalagens</t>
  </si>
  <si>
    <t>Brinco folheado</t>
  </si>
  <si>
    <t>Depreciação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</si>
</sst>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164" formatCode="[$R$-416]#,##0.00000_);[Red]\([$R$-416]#,##0.00000\)"/>
    <numFmt numFmtId="165" formatCode="[$R$-416]#,##0.0000_);[Red]\([$R$-416]#,##0.0000\)"/>
    <numFmt numFmtId="166" formatCode="[$R$-416]#,##0.00_);[Red]\([$R$-416]#,##0.00\)"/>
    <numFmt numFmtId="167" formatCode="0.0%"/>
    <numFmt numFmtId="168" formatCode="[$R$-416]\ #,##0.00;[Red][$R$-416]\ #,##0.00"/>
  </numFmts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14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>
      <alignment vertical="top"/>
    </xf>
    <xf numFmtId="0" fontId="0" fillId="0" borderId="1" xfId="0" applyBorder="1">
      <alignment vertical="top"/>
    </xf>
    <xf numFmtId="166" fontId="0" fillId="0" borderId="1" xfId="0" applyNumberFormat="1" applyBorder="1">
      <alignment vertical="top"/>
    </xf>
    <xf numFmtId="0" fontId="0" fillId="0" borderId="2" xfId="0" applyBorder="1">
      <alignment vertical="top"/>
    </xf>
    <xf numFmtId="166" fontId="0" fillId="0" borderId="2" xfId="0" applyNumberFormat="1" applyBorder="1">
      <alignment vertical="top"/>
    </xf>
    <xf numFmtId="0" fontId="0" fillId="0" borderId="1" xfId="0" applyNumberFormat="1" applyBorder="1">
      <alignment vertical="top"/>
    </xf>
    <xf numFmtId="0" fontId="0" fillId="5" borderId="0" xfId="0" applyFill="1" applyBorder="1" applyAlignment="1">
      <alignment horizontal="center" vertical="top"/>
    </xf>
    <xf numFmtId="166" fontId="0" fillId="0" borderId="0" xfId="0" applyNumberFormat="1">
      <alignment vertical="top"/>
    </xf>
    <xf numFmtId="165" fontId="0" fillId="0" borderId="1" xfId="0" applyNumberFormat="1" applyBorder="1">
      <alignment vertical="top"/>
    </xf>
    <xf numFmtId="165" fontId="0" fillId="0" borderId="2" xfId="0" applyNumberFormat="1" applyBorder="1">
      <alignment vertical="top"/>
    </xf>
    <xf numFmtId="164" fontId="0" fillId="0" borderId="2" xfId="0" applyNumberFormat="1" applyBorder="1">
      <alignment vertical="top"/>
    </xf>
    <xf numFmtId="0" fontId="0" fillId="0" borderId="0" xfId="0" applyBorder="1">
      <alignment vertical="top"/>
    </xf>
    <xf numFmtId="168" fontId="0" fillId="0" borderId="0" xfId="0" applyNumberFormat="1">
      <alignment vertical="top"/>
    </xf>
    <xf numFmtId="0" fontId="0" fillId="0" borderId="1" xfId="0" applyFill="1" applyBorder="1">
      <alignment vertical="top"/>
    </xf>
    <xf numFmtId="0" fontId="0" fillId="0" borderId="2" xfId="0" applyFill="1" applyBorder="1">
      <alignment vertical="top"/>
    </xf>
    <xf numFmtId="44" fontId="0" fillId="0" borderId="1" xfId="1" applyFont="1" applyBorder="1" applyAlignment="1">
      <alignment vertical="top"/>
    </xf>
    <xf numFmtId="9" fontId="0" fillId="0" borderId="3" xfId="2" applyFont="1" applyBorder="1" applyAlignment="1">
      <alignment vertical="top"/>
    </xf>
    <xf numFmtId="168" fontId="0" fillId="3" borderId="3" xfId="0" applyNumberFormat="1" applyFill="1" applyBorder="1">
      <alignment vertical="top"/>
    </xf>
    <xf numFmtId="0" fontId="0" fillId="8" borderId="3" xfId="0" applyFill="1" applyBorder="1">
      <alignment vertical="top"/>
    </xf>
    <xf numFmtId="0" fontId="0" fillId="0" borderId="3" xfId="0" applyBorder="1">
      <alignment vertical="top"/>
    </xf>
    <xf numFmtId="166" fontId="0" fillId="0" borderId="3" xfId="0" applyNumberFormat="1" applyBorder="1">
      <alignment vertical="top"/>
    </xf>
    <xf numFmtId="168" fontId="0" fillId="0" borderId="3" xfId="0" applyNumberFormat="1" applyBorder="1">
      <alignment vertical="top"/>
    </xf>
    <xf numFmtId="166" fontId="0" fillId="4" borderId="1" xfId="0" applyNumberFormat="1" applyFill="1" applyBorder="1">
      <alignment vertical="top"/>
    </xf>
    <xf numFmtId="0" fontId="0" fillId="4" borderId="3" xfId="0" applyNumberFormat="1" applyFill="1" applyBorder="1">
      <alignment vertical="top"/>
    </xf>
    <xf numFmtId="166" fontId="0" fillId="4" borderId="2" xfId="0" applyNumberFormat="1" applyFill="1" applyBorder="1">
      <alignment vertical="top"/>
    </xf>
    <xf numFmtId="166" fontId="0" fillId="4" borderId="3" xfId="0" applyNumberFormat="1" applyFill="1" applyBorder="1">
      <alignment vertical="top"/>
    </xf>
    <xf numFmtId="168" fontId="0" fillId="4" borderId="3" xfId="0" applyNumberFormat="1" applyFill="1" applyBorder="1">
      <alignment vertical="top"/>
    </xf>
    <xf numFmtId="0" fontId="0" fillId="9" borderId="3" xfId="0" applyFill="1" applyBorder="1">
      <alignment vertical="top"/>
    </xf>
    <xf numFmtId="0" fontId="2" fillId="9" borderId="3" xfId="0" applyFont="1" applyFill="1" applyBorder="1">
      <alignment vertical="top"/>
    </xf>
    <xf numFmtId="9" fontId="0" fillId="0" borderId="1" xfId="2" applyFont="1" applyBorder="1" applyAlignment="1">
      <alignment vertical="top"/>
    </xf>
    <xf numFmtId="167" fontId="0" fillId="0" borderId="3" xfId="2" applyNumberFormat="1" applyFont="1" applyBorder="1" applyAlignment="1">
      <alignment vertical="top"/>
    </xf>
    <xf numFmtId="1" fontId="0" fillId="0" borderId="3" xfId="0" applyNumberFormat="1" applyBorder="1">
      <alignment vertical="top"/>
    </xf>
    <xf numFmtId="0" fontId="3" fillId="7" borderId="3" xfId="0" applyFont="1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</cellXfs>
  <cellStyles count="3">
    <cellStyle name="Moeda" xfId="1" builtinId="4"/>
    <cellStyle name="Normal" xfId="0" builtinId="0"/>
    <cellStyle name="Porcentagem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FAFAF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abSelected="1" topLeftCell="I3" zoomScale="130" zoomScaleNormal="130" workbookViewId="0">
      <selection activeCell="I34" sqref="I34"/>
    </sheetView>
  </sheetViews>
  <sheetFormatPr defaultColWidth="9.140625" defaultRowHeight="15" x14ac:dyDescent="0.25"/>
  <cols>
    <col min="1" max="1" width="29.28515625" bestFit="1" customWidth="1"/>
    <col min="2" max="2" width="14.7109375" bestFit="1" customWidth="1"/>
    <col min="4" max="4" width="16.42578125" bestFit="1" customWidth="1"/>
    <col min="5" max="5" width="30.42578125" bestFit="1" customWidth="1"/>
    <col min="6" max="6" width="11.5703125" bestFit="1" customWidth="1"/>
    <col min="8" max="8" width="15.5703125" bestFit="1" customWidth="1"/>
    <col min="9" max="9" width="11.5703125" bestFit="1" customWidth="1"/>
    <col min="10" max="10" width="12.85546875"/>
    <col min="11" max="11" width="36" bestFit="1" customWidth="1"/>
    <col min="12" max="12" width="13.7109375" bestFit="1" customWidth="1"/>
  </cols>
  <sheetData>
    <row r="3" spans="1:12" x14ac:dyDescent="0.25">
      <c r="E3" s="35"/>
      <c r="F3" s="35"/>
      <c r="I3" s="35"/>
      <c r="J3" s="35"/>
    </row>
    <row r="7" spans="1:12" x14ac:dyDescent="0.25">
      <c r="E7" s="36" t="s">
        <v>1</v>
      </c>
      <c r="F7" s="36"/>
      <c r="G7" s="6"/>
      <c r="H7" s="37" t="s">
        <v>2</v>
      </c>
      <c r="I7" s="37"/>
      <c r="J7" s="11"/>
      <c r="K7" s="33" t="s">
        <v>3</v>
      </c>
      <c r="L7" s="33"/>
    </row>
    <row r="8" spans="1:12" x14ac:dyDescent="0.25">
      <c r="E8" s="1" t="s">
        <v>25</v>
      </c>
      <c r="F8" s="22">
        <v>3.5</v>
      </c>
      <c r="G8" s="7"/>
      <c r="H8" s="1"/>
      <c r="I8" s="2"/>
      <c r="K8" s="3" t="s">
        <v>26</v>
      </c>
      <c r="L8" s="24">
        <v>76.099999999999994</v>
      </c>
    </row>
    <row r="9" spans="1:12" x14ac:dyDescent="0.25">
      <c r="E9" s="3" t="s">
        <v>30</v>
      </c>
      <c r="F9" s="4"/>
      <c r="G9" s="7"/>
      <c r="H9" s="3"/>
      <c r="I9" s="8"/>
      <c r="K9" s="3" t="s">
        <v>27</v>
      </c>
      <c r="L9" s="24">
        <v>1</v>
      </c>
    </row>
    <row r="10" spans="1:12" x14ac:dyDescent="0.25">
      <c r="E10" s="14"/>
      <c r="F10" s="4"/>
      <c r="G10" s="7"/>
      <c r="H10" s="3"/>
      <c r="I10" s="4"/>
      <c r="K10" s="19" t="s">
        <v>28</v>
      </c>
      <c r="L10" s="25">
        <v>1</v>
      </c>
    </row>
    <row r="11" spans="1:12" ht="18.75" x14ac:dyDescent="0.25">
      <c r="A11" s="32" t="s">
        <v>18</v>
      </c>
      <c r="B11" s="32"/>
      <c r="E11" s="1"/>
      <c r="F11" s="15"/>
      <c r="G11" s="7"/>
      <c r="H11" s="13"/>
      <c r="I11" s="9"/>
      <c r="K11" s="19" t="s">
        <v>29</v>
      </c>
      <c r="L11" s="20">
        <v>3530.25</v>
      </c>
    </row>
    <row r="12" spans="1:12" x14ac:dyDescent="0.25">
      <c r="A12" s="28" t="s">
        <v>31</v>
      </c>
      <c r="B12" s="25">
        <v>9.89</v>
      </c>
      <c r="E12" s="3"/>
      <c r="F12" s="4"/>
      <c r="G12" s="7"/>
      <c r="H12" s="3"/>
      <c r="I12" s="9"/>
      <c r="K12" s="19" t="s">
        <v>32</v>
      </c>
      <c r="L12" s="20">
        <v>73.709999999999994</v>
      </c>
    </row>
    <row r="13" spans="1:12" x14ac:dyDescent="0.25">
      <c r="A13" s="27" t="s">
        <v>10</v>
      </c>
      <c r="B13" s="23">
        <v>1</v>
      </c>
      <c r="E13" s="1"/>
      <c r="F13" s="1"/>
      <c r="G13" s="7"/>
      <c r="H13" s="3"/>
      <c r="I13" s="4"/>
      <c r="K13" s="19"/>
      <c r="L13" s="20"/>
    </row>
    <row r="14" spans="1:12" x14ac:dyDescent="0.25">
      <c r="A14" s="27" t="s">
        <v>11</v>
      </c>
      <c r="B14" s="21">
        <f>B13*B12</f>
        <v>9.89</v>
      </c>
      <c r="E14" s="3"/>
      <c r="F14" s="4"/>
      <c r="G14" s="7"/>
      <c r="H14" s="3"/>
      <c r="I14" s="9"/>
      <c r="K14" s="3"/>
      <c r="L14" s="20"/>
    </row>
    <row r="15" spans="1:12" x14ac:dyDescent="0.25">
      <c r="A15" s="27" t="s">
        <v>12</v>
      </c>
      <c r="B15" s="16">
        <f>IFERROR(B14/L29,0)</f>
        <v>1.9780000000000002E-3</v>
      </c>
      <c r="E15" s="1"/>
      <c r="F15" s="4"/>
      <c r="G15" s="7"/>
      <c r="H15" s="1"/>
      <c r="I15" s="10"/>
      <c r="K15" s="3"/>
      <c r="L15" s="20"/>
    </row>
    <row r="16" spans="1:12" x14ac:dyDescent="0.25">
      <c r="A16" s="27" t="s">
        <v>13</v>
      </c>
      <c r="B16" s="21">
        <f>F23+L25</f>
        <v>12.620676680000001</v>
      </c>
      <c r="E16" s="3"/>
      <c r="F16" s="4"/>
      <c r="G16" s="7"/>
      <c r="H16" s="3"/>
      <c r="I16" s="4"/>
      <c r="K16" s="3"/>
      <c r="L16" s="20"/>
    </row>
    <row r="17" spans="1:15" x14ac:dyDescent="0.25">
      <c r="A17" s="27" t="s">
        <v>14</v>
      </c>
      <c r="B17" s="21">
        <f>B12-F23</f>
        <v>4.5524380000000004</v>
      </c>
      <c r="E17" s="3"/>
      <c r="F17" s="4"/>
      <c r="G17" s="7"/>
      <c r="H17" s="3"/>
      <c r="I17" s="4"/>
      <c r="K17" s="3"/>
      <c r="L17" s="20"/>
    </row>
    <row r="18" spans="1:15" x14ac:dyDescent="0.25">
      <c r="A18" s="27" t="s">
        <v>15</v>
      </c>
      <c r="B18" s="31">
        <f>IFERROR(B19/B17,0)</f>
        <v>1.5998273189003342</v>
      </c>
      <c r="E18" s="3"/>
      <c r="F18" s="4"/>
      <c r="G18" s="7"/>
      <c r="H18" s="3"/>
      <c r="I18" s="4"/>
      <c r="K18" s="3"/>
      <c r="L18" s="20"/>
    </row>
    <row r="19" spans="1:15" x14ac:dyDescent="0.25">
      <c r="A19" s="27" t="s">
        <v>16</v>
      </c>
      <c r="B19" s="21">
        <f>L23*B15</f>
        <v>7.2831146800000006</v>
      </c>
      <c r="E19" s="3"/>
      <c r="F19" s="4"/>
      <c r="G19" s="7"/>
      <c r="H19" s="3"/>
      <c r="I19" s="4"/>
      <c r="K19" s="3"/>
      <c r="L19" s="20"/>
    </row>
    <row r="20" spans="1:15" x14ac:dyDescent="0.25">
      <c r="A20" s="27" t="s">
        <v>17</v>
      </c>
      <c r="B20" s="21">
        <f>B12-B16</f>
        <v>-2.7306766800000002</v>
      </c>
      <c r="E20" s="3"/>
      <c r="F20" s="4"/>
      <c r="G20" s="7"/>
      <c r="H20" s="3"/>
      <c r="I20" s="4"/>
      <c r="K20" s="3"/>
      <c r="L20" s="20"/>
    </row>
    <row r="21" spans="1:15" x14ac:dyDescent="0.25">
      <c r="A21" s="27" t="s">
        <v>19</v>
      </c>
      <c r="B21" s="16">
        <f>IFERROR(B20/B16,0)</f>
        <v>-0.21636531457360811</v>
      </c>
      <c r="E21" s="3"/>
      <c r="F21" s="4"/>
      <c r="G21" s="7"/>
      <c r="H21" s="3"/>
      <c r="I21" s="4"/>
      <c r="K21" s="3"/>
      <c r="L21" s="20"/>
    </row>
    <row r="22" spans="1:15" x14ac:dyDescent="0.25">
      <c r="A22" s="27" t="s">
        <v>20</v>
      </c>
      <c r="B22" s="16">
        <f>IFERROR(F23/B12,0)</f>
        <v>0.53969282103134475</v>
      </c>
      <c r="E22" s="3"/>
      <c r="F22" s="4"/>
      <c r="G22" s="7"/>
      <c r="H22" s="3"/>
      <c r="I22" s="4"/>
      <c r="K22" s="3"/>
      <c r="L22" s="20"/>
    </row>
    <row r="23" spans="1:15" x14ac:dyDescent="0.25">
      <c r="E23" s="1" t="s">
        <v>0</v>
      </c>
      <c r="F23" s="2">
        <f>SUM(F8:F22)+SUM(F27:F29)</f>
        <v>5.3375620000000001</v>
      </c>
      <c r="G23" s="7"/>
      <c r="H23" s="1" t="s">
        <v>0</v>
      </c>
      <c r="I23" s="2">
        <f>SUM(I8:I22)</f>
        <v>0</v>
      </c>
      <c r="J23" s="11"/>
      <c r="K23" s="1" t="s">
        <v>0</v>
      </c>
      <c r="L23" s="20">
        <f>SUM(L6:L22)</f>
        <v>3682.06</v>
      </c>
    </row>
    <row r="24" spans="1:15" x14ac:dyDescent="0.25">
      <c r="E24" s="1"/>
      <c r="F24" s="1"/>
      <c r="H24" s="1"/>
      <c r="I24" s="1"/>
      <c r="J24" s="11"/>
      <c r="K24" s="1"/>
      <c r="L24" s="5"/>
    </row>
    <row r="25" spans="1:15" x14ac:dyDescent="0.25">
      <c r="E25" s="1" t="s">
        <v>24</v>
      </c>
      <c r="F25" s="29">
        <f>IFERROR(F23/B12,0)</f>
        <v>0.53969282103134475</v>
      </c>
      <c r="G25" s="7"/>
      <c r="H25" s="1"/>
      <c r="I25" s="2"/>
      <c r="J25" s="11"/>
      <c r="K25" s="1" t="s">
        <v>7</v>
      </c>
      <c r="L25" s="20">
        <f>IFERROR((L23*B15)/B13,0)</f>
        <v>7.2831146800000006</v>
      </c>
    </row>
    <row r="27" spans="1:15" x14ac:dyDescent="0.25">
      <c r="D27" s="19" t="s">
        <v>21</v>
      </c>
      <c r="E27" s="30">
        <v>0.18579999999999999</v>
      </c>
      <c r="F27" s="21">
        <f>B12*E27</f>
        <v>1.8375620000000001</v>
      </c>
      <c r="O27" s="12"/>
    </row>
    <row r="28" spans="1:15" x14ac:dyDescent="0.25">
      <c r="D28" s="19" t="s">
        <v>22</v>
      </c>
      <c r="E28" s="30">
        <v>0</v>
      </c>
      <c r="F28" s="21">
        <f>B12*E28</f>
        <v>0</v>
      </c>
    </row>
    <row r="29" spans="1:15" x14ac:dyDescent="0.25">
      <c r="D29" s="19" t="s">
        <v>23</v>
      </c>
      <c r="E29" s="30">
        <v>0</v>
      </c>
      <c r="F29" s="21">
        <f>B12*E29</f>
        <v>0</v>
      </c>
      <c r="K29" s="17" t="s">
        <v>9</v>
      </c>
      <c r="L29" s="26">
        <v>5000</v>
      </c>
      <c r="O29" s="12"/>
    </row>
    <row r="30" spans="1:15" x14ac:dyDescent="0.25">
      <c r="H30" s="34" t="s">
        <v>4</v>
      </c>
      <c r="I30" s="34"/>
    </row>
    <row r="31" spans="1:15" x14ac:dyDescent="0.25">
      <c r="H31" s="1" t="s">
        <v>3</v>
      </c>
      <c r="I31" s="2">
        <f>L25</f>
        <v>7.2831146800000006</v>
      </c>
      <c r="K31" s="18" t="s">
        <v>8</v>
      </c>
      <c r="L31" s="16">
        <f>IFERROR(L23/L29,0)</f>
        <v>0.73641199999999996</v>
      </c>
    </row>
    <row r="32" spans="1:15" x14ac:dyDescent="0.25">
      <c r="H32" s="1" t="s">
        <v>1</v>
      </c>
      <c r="I32" s="2">
        <f>F23</f>
        <v>5.3375620000000001</v>
      </c>
    </row>
    <row r="33" spans="8:9" x14ac:dyDescent="0.25">
      <c r="H33" s="1" t="s">
        <v>5</v>
      </c>
      <c r="I33" s="2">
        <f>SUM(I31+I32)*30%</f>
        <v>3.7862030039999999</v>
      </c>
    </row>
    <row r="34" spans="8:9" x14ac:dyDescent="0.25">
      <c r="H34" s="1" t="s">
        <v>6</v>
      </c>
      <c r="I34" s="2">
        <f>SUM(I31:I33)</f>
        <v>16.406879684</v>
      </c>
    </row>
  </sheetData>
  <mergeCells count="7">
    <mergeCell ref="A11:B11"/>
    <mergeCell ref="K7:L7"/>
    <mergeCell ref="H30:I30"/>
    <mergeCell ref="E3:F3"/>
    <mergeCell ref="I3:J3"/>
    <mergeCell ref="E7:F7"/>
    <mergeCell ref="H7:I7"/>
  </mergeCells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1">
    <cfRule type="cellIs" dxfId="8" priority="1" operator="lessThan">
      <formula>0.3</formula>
    </cfRule>
    <cfRule type="cellIs" dxfId="7" priority="2" operator="lessThan">
      <formula>0.3</formula>
    </cfRule>
    <cfRule type="cellIs" dxfId="6" priority="3" operator="lessThan">
      <formula>0.29</formula>
    </cfRule>
    <cfRule type="cellIs" dxfId="5" priority="4" operator="lessThan">
      <formula>0.3</formula>
    </cfRule>
    <cfRule type="cellIs" dxfId="4" priority="5" operator="greaterThan">
      <formula>0.4</formula>
    </cfRule>
    <cfRule type="cellIs" dxfId="3" priority="6" operator="between">
      <formula>0.3</formula>
      <formula>0.4</formula>
    </cfRule>
    <cfRule type="cellIs" dxfId="2" priority="7" operator="lessThan">
      <formula>0.35</formula>
    </cfRule>
    <cfRule type="cellIs" dxfId="1" priority="8" operator="greaterThan">
      <formula>0.35</formula>
    </cfRule>
    <cfRule type="cellIs" dxfId="0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Precificação de produtos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IOTOTICO CASTRO COUTINHO</dc:creator>
  <cp:lastModifiedBy>LEIDE COSTA PEREIRA DOS REIS</cp:lastModifiedBy>
  <cp:revision>2</cp:revision>
  <dcterms:created xsi:type="dcterms:W3CDTF">2023-12-09T16:29:00Z</dcterms:created>
  <dcterms:modified xsi:type="dcterms:W3CDTF">2024-10-23T19:49:31Z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