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rels/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1"/>
  </bookViews>
  <sheets>
    <sheet name="Milk Shake Vegano" sheetId="1" state="visible" r:id="rId2"/>
    <sheet name="Milk Shake Tradicional" sheetId="2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<sst xmlns="http://schemas.openxmlformats.org/spreadsheetml/2006/main" count="88" uniqueCount="42">
  <si>
    <t xml:space="preserve">Custos Variáveis</t>
  </si>
  <si>
    <t xml:space="preserve">Custos por produto</t>
  </si>
  <si>
    <t xml:space="preserve">Custos Fixos</t>
  </si>
  <si>
    <t xml:space="preserve">Leite Vegetal</t>
  </si>
  <si>
    <t xml:space="preserve">Aluguel</t>
  </si>
  <si>
    <t xml:space="preserve">whey protein 30g</t>
  </si>
  <si>
    <t xml:space="preserve">Internet/telefone</t>
  </si>
  <si>
    <t xml:space="preserve">Frutas Vermelhas</t>
  </si>
  <si>
    <t xml:space="preserve">Energia</t>
  </si>
  <si>
    <t xml:space="preserve">Informações do produto</t>
  </si>
  <si>
    <t xml:space="preserve">Creatina</t>
  </si>
  <si>
    <t xml:space="preserve">Pró-labore</t>
  </si>
  <si>
    <t xml:space="preserve">Milk Shake Vegano</t>
  </si>
  <si>
    <t xml:space="preserve">Embalagem</t>
  </si>
  <si>
    <t xml:space="preserve">Água</t>
  </si>
  <si>
    <t xml:space="preserve">Vendas mensais</t>
  </si>
  <si>
    <t xml:space="preserve">Marketing</t>
  </si>
  <si>
    <t xml:space="preserve">Valor vendido mensal</t>
  </si>
  <si>
    <t xml:space="preserve">Contador</t>
  </si>
  <si>
    <t xml:space="preserve">Porcentagem no faturamento</t>
  </si>
  <si>
    <t xml:space="preserve">Pessoal</t>
  </si>
  <si>
    <t xml:space="preserve">Custo Total do produto</t>
  </si>
  <si>
    <t xml:space="preserve">Alimentação</t>
  </si>
  <si>
    <t xml:space="preserve">Margem contribuição </t>
  </si>
  <si>
    <t xml:space="preserve">Ponto de equilibrio</t>
  </si>
  <si>
    <t xml:space="preserve">Custos fixos do produto mensal</t>
  </si>
  <si>
    <t xml:space="preserve">Lucro </t>
  </si>
  <si>
    <t xml:space="preserve">Margem Lucro atual do produto</t>
  </si>
  <si>
    <t xml:space="preserve">Porcentagem de custos váriaveis</t>
  </si>
  <si>
    <t xml:space="preserve">Total</t>
  </si>
  <si>
    <t xml:space="preserve">Porcentagem de custos variaveis</t>
  </si>
  <si>
    <t xml:space="preserve">Custos Fixos Unitarios</t>
  </si>
  <si>
    <t xml:space="preserve">Taxa de cartão</t>
  </si>
  <si>
    <t xml:space="preserve">Taxa de impostos</t>
  </si>
  <si>
    <t xml:space="preserve">Taxa de comissão</t>
  </si>
  <si>
    <t xml:space="preserve">Faturamento</t>
  </si>
  <si>
    <t xml:space="preserve">Precificação</t>
  </si>
  <si>
    <t xml:space="preserve">Custo Fixo em Relação ao Faturamento</t>
  </si>
  <si>
    <t xml:space="preserve">Lucro</t>
  </si>
  <si>
    <t xml:space="preserve">Preço total</t>
  </si>
  <si>
    <t xml:space="preserve">Leite 300ml</t>
  </si>
  <si>
    <t xml:space="preserve">Milk Shake 500ml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</si>
</sst>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[$R$-416]#,##0.00_);[RED]\([$R$-416]#,##0.00\)"/>
    <numFmt numFmtId="166" formatCode="[$R$-416]#,##0.0000_);[RED]\([$R$-416]#,##0.0000\)"/>
    <numFmt numFmtId="167" formatCode="_-&quot;R$ &quot;* #,##0.00_-;&quot;-R$ &quot;* #,##0.00_-;_-&quot;R$ &quot;* \-??_-;_-@_-"/>
    <numFmt numFmtId="168" formatCode="[$R$-416]\ #,##0.00;[RED][$R$-416]\ #,##0.00"/>
    <numFmt numFmtId="169" formatCode="0%"/>
    <numFmt numFmtId="170" formatCode="[$R$-416]#,##0.00000_);[RED]\([$R$-416]#,##0.00000\)"/>
    <numFmt numFmtId="171" formatCode="0"/>
    <numFmt numFmtId="172" formatCode="0.0%"/>
  </numFmts>
  <fonts count="7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4"/>
      <color rgb="FF000000"/>
      <name val="Calibri"/>
      <family val="2"/>
      <charset val="1"/>
    </font>
    <font>
      <b val="true"/>
      <sz val="11"/>
      <color rgb="FF000000"/>
      <name val="Calibri"/>
      <family val="2"/>
      <charset val="1"/>
    </font>
    <font>
      <b val="true"/>
      <sz val="11"/>
      <color rgb="FF000000"/>
      <name val="Calibri"/>
      <family val="0"/>
      <charset val="1"/>
    </font>
  </fonts>
  <fills count="9">
    <fill>
      <patternFill patternType="none"/>
    </fill>
    <fill>
      <patternFill patternType="gray125"/>
    </fill>
    <fill>
      <patternFill patternType="solid">
        <fgColor rgb="FF92D050"/>
        <bgColor rgb="FFC0C0C0"/>
      </patternFill>
    </fill>
    <fill>
      <patternFill patternType="solid">
        <fgColor rgb="FFFFFFFF"/>
        <bgColor rgb="FFFFFFCC"/>
      </patternFill>
    </fill>
    <fill>
      <patternFill patternType="solid">
        <fgColor rgb="FF0070C0"/>
        <bgColor rgb="FF008080"/>
      </patternFill>
    </fill>
    <fill>
      <patternFill patternType="solid">
        <fgColor rgb="FF00B0F0"/>
        <bgColor rgb="FF33CCCC"/>
      </patternFill>
    </fill>
    <fill>
      <patternFill patternType="solid">
        <fgColor rgb="FFFFFF00"/>
        <bgColor rgb="FFFFFF00"/>
      </patternFill>
    </fill>
    <fill>
      <patternFill patternType="solid">
        <fgColor rgb="FFFF0000"/>
        <bgColor rgb="FF9C0006"/>
      </patternFill>
    </fill>
    <fill>
      <patternFill patternType="solid">
        <fgColor rgb="FFFFD966"/>
        <bgColor rgb="FFFFEB9C"/>
      </patternFill>
    </fill>
  </fills>
  <borders count="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167" fontId="0" fillId="0" borderId="0" applyFont="true" applyBorder="false" applyAlignment="true" applyProtection="false">
      <alignment horizontal="general" vertical="top" textRotation="0" wrapText="false" indent="0" shrinkToFit="false"/>
    </xf>
    <xf numFmtId="42" fontId="1" fillId="0" borderId="0" applyFont="true" applyBorder="false" applyAlignment="false" applyProtection="false"/>
    <xf numFmtId="169" fontId="0" fillId="0" borderId="0" applyFont="true" applyBorder="false" applyAlignment="true" applyProtection="false">
      <alignment horizontal="general" vertical="top" textRotation="0" wrapText="false" indent="0" shrinkToFit="false"/>
    </xf>
  </cellStyleXfs>
  <cellXfs count="33">
    <xf numFmtId="164" fontId="0" fillId="0" borderId="0" xfId="0" applyFont="false" applyBorder="false" applyAlignment="false" applyProtection="false">
      <alignment horizontal="general" vertical="top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center" vertical="top" textRotation="0" wrapText="false" indent="0" shrinkToFit="false"/>
      <protection locked="true" hidden="false"/>
    </xf>
    <xf numFmtId="164" fontId="0" fillId="2" borderId="1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0" fillId="3" borderId="0" xfId="0" applyFont="false" applyBorder="true" applyAlignment="true" applyProtection="false">
      <alignment horizontal="center" vertical="top" textRotation="0" wrapText="false" indent="0" shrinkToFit="false"/>
      <protection locked="true" hidden="false"/>
    </xf>
    <xf numFmtId="164" fontId="0" fillId="4" borderId="1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general" vertical="top" textRotation="0" wrapText="false" indent="0" shrinkToFit="false"/>
      <protection locked="true" hidden="false"/>
    </xf>
    <xf numFmtId="164" fontId="0" fillId="5" borderId="1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5" fontId="0" fillId="0" borderId="1" xfId="0" applyFont="false" applyBorder="true" applyAlignment="true" applyProtection="false">
      <alignment horizontal="general" vertical="top" textRotation="0" wrapText="false" indent="0" shrinkToFit="false"/>
      <protection locked="true" hidden="false"/>
    </xf>
    <xf numFmtId="165" fontId="0" fillId="0" borderId="0" xfId="0" applyFont="false" applyBorder="false" applyAlignment="true" applyProtection="false">
      <alignment horizontal="general" vertical="top" textRotation="0" wrapText="false" indent="0" shrinkToFit="false"/>
      <protection locked="true" hidden="false"/>
    </xf>
    <xf numFmtId="165" fontId="0" fillId="0" borderId="1" xfId="0" applyFont="false" applyBorder="true" applyAlignment="true" applyProtection="false">
      <alignment horizontal="general" vertical="top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5" fontId="0" fillId="0" borderId="2" xfId="0" applyFont="false" applyBorder="true" applyAlignment="true" applyProtection="false">
      <alignment horizontal="general" vertical="top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top" textRotation="0" wrapText="true" indent="0" shrinkToFit="false"/>
      <protection locked="true" hidden="false"/>
    </xf>
    <xf numFmtId="165" fontId="0" fillId="0" borderId="2" xfId="0" applyFont="false" applyBorder="true" applyAlignment="true" applyProtection="false">
      <alignment horizontal="general" vertical="top" textRotation="0" wrapText="false" indent="0" shrinkToFit="false"/>
      <protection locked="true" hidden="false"/>
    </xf>
    <xf numFmtId="166" fontId="0" fillId="0" borderId="1" xfId="0" applyFont="false" applyBorder="true" applyAlignment="true" applyProtection="false">
      <alignment horizontal="general" vertical="top" textRotation="0" wrapText="false" indent="0" shrinkToFit="false"/>
      <protection locked="true" hidden="false"/>
    </xf>
    <xf numFmtId="164" fontId="4" fillId="6" borderId="1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7" fontId="0" fillId="0" borderId="1" xfId="17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4" fontId="0" fillId="0" borderId="1" xfId="0" applyFont="false" applyBorder="true" applyAlignment="true" applyProtection="false">
      <alignment horizontal="general" vertical="top" textRotation="0" wrapText="false" indent="0" shrinkToFit="false"/>
      <protection locked="true" hidden="false"/>
    </xf>
    <xf numFmtId="166" fontId="0" fillId="0" borderId="2" xfId="0" applyFont="false" applyBorder="true" applyAlignment="true" applyProtection="false">
      <alignment horizontal="general" vertical="top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0" fillId="0" borderId="1" xfId="0" applyFont="false" applyBorder="true" applyAlignment="true" applyProtection="false">
      <alignment horizontal="general" vertical="top" textRotation="0" wrapText="false" indent="0" shrinkToFit="false"/>
      <protection locked="true" hidden="false"/>
    </xf>
    <xf numFmtId="168" fontId="0" fillId="0" borderId="1" xfId="0" applyFont="false" applyBorder="true" applyAlignment="true" applyProtection="false">
      <alignment horizontal="general" vertical="top" textRotation="0" wrapText="false" indent="0" shrinkToFit="false"/>
      <protection locked="true" hidden="false"/>
    </xf>
    <xf numFmtId="169" fontId="0" fillId="0" borderId="1" xfId="19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70" fontId="0" fillId="0" borderId="2" xfId="0" applyFont="false" applyBorder="true" applyAlignment="true" applyProtection="false">
      <alignment horizontal="general" vertical="top" textRotation="0" wrapText="false" indent="0" shrinkToFit="false"/>
      <protection locked="true" hidden="false"/>
    </xf>
    <xf numFmtId="171" fontId="0" fillId="0" borderId="1" xfId="0" applyFont="false" applyBorder="true" applyAlignment="true" applyProtection="false">
      <alignment horizontal="general" vertical="top" textRotation="0" wrapText="false" indent="0" shrinkToFit="false"/>
      <protection locked="true" hidden="false"/>
    </xf>
    <xf numFmtId="172" fontId="0" fillId="0" borderId="1" xfId="19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8" fontId="0" fillId="0" borderId="0" xfId="0" applyFont="false" applyBorder="false" applyAlignment="true" applyProtection="false">
      <alignment horizontal="general" vertical="top" textRotation="0" wrapText="false" indent="0" shrinkToFit="false"/>
      <protection locked="true" hidden="false"/>
    </xf>
    <xf numFmtId="168" fontId="0" fillId="5" borderId="1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8" fontId="0" fillId="0" borderId="1" xfId="0" applyFont="false" applyBorder="true" applyAlignment="true" applyProtection="false">
      <alignment horizontal="general" vertical="top" textRotation="0" wrapText="false" indent="0" shrinkToFit="false"/>
      <protection locked="true" hidden="false"/>
    </xf>
    <xf numFmtId="164" fontId="0" fillId="7" borderId="1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0" fillId="8" borderId="1" xfId="0" applyFont="true" applyBorder="true" applyAlignment="true" applyProtection="false">
      <alignment horizontal="general" vertical="top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9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9C0006"/>
      <rgbColor rgb="FF006100"/>
      <rgbColor rgb="FF000080"/>
      <rgbColor rgb="FF9C65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70C0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B0F0"/>
      <rgbColor rgb="FFCCFFFF"/>
      <rgbColor rgb="FFC6EFCE"/>
      <rgbColor rgb="FFFFEB9C"/>
      <rgbColor rgb="FF99CCFF"/>
      <rgbColor rgb="FFFF99CC"/>
      <rgbColor rgb="FFCC99FF"/>
      <rgbColor rgb="FFFFC7CE"/>
      <rgbColor rgb="FF3366FF"/>
      <rgbColor rgb="FF33CCCC"/>
      <rgbColor rgb="FF92D050"/>
      <rgbColor rgb="FFFFD966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3:O34"/>
  <sheetViews>
    <sheetView showFormulas="false" showGridLines="true" showRowColHeaders="true" showZeros="true" rightToLeft="false" tabSelected="false" showOutlineSymbols="true" defaultGridColor="true" view="normal" topLeftCell="A4" colorId="64" zoomScale="100" zoomScaleNormal="100" zoomScalePageLayoutView="100" workbookViewId="0">
      <selection pane="topLeft" activeCell="C34" activeCellId="0" sqref="C34"/>
    </sheetView>
  </sheetViews>
  <sheetFormatPr defaultColWidth="9.1484375" defaultRowHeight="15" zeroHeight="false" outlineLevelRow="0" outlineLevelCol="0"/>
  <cols>
    <col collapsed="false" customWidth="true" hidden="false" outlineLevel="0" max="1" min="1" style="0" width="29.29"/>
    <col collapsed="false" customWidth="true" hidden="false" outlineLevel="0" max="2" min="2" style="0" width="14.71"/>
    <col collapsed="false" customWidth="true" hidden="false" outlineLevel="0" max="4" min="4" style="0" width="16.43"/>
    <col collapsed="false" customWidth="true" hidden="false" outlineLevel="0" max="5" min="5" style="0" width="30.43"/>
    <col collapsed="false" customWidth="true" hidden="false" outlineLevel="0" max="6" min="6" style="0" width="11.57"/>
    <col collapsed="false" customWidth="true" hidden="false" outlineLevel="0" max="8" min="8" style="0" width="15.57"/>
    <col collapsed="false" customWidth="true" hidden="false" outlineLevel="0" max="9" min="9" style="0" width="11.57"/>
    <col collapsed="false" customWidth="true" hidden="false" outlineLevel="0" max="10" min="10" style="0" width="12.86"/>
    <col collapsed="false" customWidth="true" hidden="false" outlineLevel="0" max="11" min="11" style="0" width="36"/>
    <col collapsed="false" customWidth="true" hidden="false" outlineLevel="0" max="12" min="12" style="0" width="13.71"/>
  </cols>
  <sheetData>
    <row r="3" customFormat="false" ht="13.8" hidden="false" customHeight="false" outlineLevel="0" collapsed="false">
      <c r="E3" s="1"/>
      <c r="F3" s="1"/>
      <c r="I3" s="1"/>
      <c r="J3" s="1"/>
    </row>
    <row r="7" customFormat="false" ht="15" hidden="false" customHeight="false" outlineLevel="0" collapsed="false">
      <c r="E7" s="2" t="s">
        <v>0</v>
      </c>
      <c r="F7" s="2"/>
      <c r="G7" s="3"/>
      <c r="H7" s="4" t="s">
        <v>1</v>
      </c>
      <c r="I7" s="4"/>
      <c r="J7" s="5"/>
      <c r="K7" s="6" t="s">
        <v>2</v>
      </c>
      <c r="L7" s="6"/>
    </row>
    <row r="8" customFormat="false" ht="13.8" hidden="false" customHeight="false" outlineLevel="0" collapsed="false">
      <c r="E8" s="7" t="s">
        <v>3</v>
      </c>
      <c r="F8" s="8" t="n">
        <v>5.4</v>
      </c>
      <c r="G8" s="9"/>
      <c r="H8" s="7"/>
      <c r="I8" s="10"/>
      <c r="K8" s="11" t="s">
        <v>4</v>
      </c>
      <c r="L8" s="12" t="n">
        <v>4000</v>
      </c>
    </row>
    <row r="9" customFormat="false" ht="13.8" hidden="false" customHeight="false" outlineLevel="0" collapsed="false">
      <c r="E9" s="13" t="s">
        <v>5</v>
      </c>
      <c r="F9" s="14" t="n">
        <v>6.666</v>
      </c>
      <c r="G9" s="9"/>
      <c r="H9" s="11"/>
      <c r="I9" s="15"/>
      <c r="K9" s="11" t="s">
        <v>6</v>
      </c>
      <c r="L9" s="12" t="n">
        <v>200</v>
      </c>
    </row>
    <row r="10" customFormat="false" ht="13.8" hidden="false" customHeight="false" outlineLevel="0" collapsed="false">
      <c r="E10" s="11" t="s">
        <v>7</v>
      </c>
      <c r="F10" s="14" t="n">
        <v>0.6</v>
      </c>
      <c r="G10" s="9"/>
      <c r="H10" s="11"/>
      <c r="I10" s="14"/>
      <c r="K10" s="7" t="s">
        <v>8</v>
      </c>
      <c r="L10" s="8" t="n">
        <v>200</v>
      </c>
    </row>
    <row r="11" customFormat="false" ht="17.35" hidden="false" customHeight="false" outlineLevel="0" collapsed="false">
      <c r="A11" s="16" t="s">
        <v>9</v>
      </c>
      <c r="B11" s="16"/>
      <c r="E11" s="7" t="s">
        <v>10</v>
      </c>
      <c r="F11" s="17" t="n">
        <v>2.1</v>
      </c>
      <c r="G11" s="9"/>
      <c r="H11" s="18"/>
      <c r="I11" s="19"/>
      <c r="K11" s="7" t="s">
        <v>11</v>
      </c>
      <c r="L11" s="10" t="n">
        <v>1412</v>
      </c>
    </row>
    <row r="12" customFormat="false" ht="13.8" hidden="false" customHeight="false" outlineLevel="0" collapsed="false">
      <c r="A12" s="20" t="s">
        <v>12</v>
      </c>
      <c r="B12" s="8" t="n">
        <v>30</v>
      </c>
      <c r="E12" s="11" t="s">
        <v>13</v>
      </c>
      <c r="F12" s="14"/>
      <c r="G12" s="9"/>
      <c r="H12" s="11"/>
      <c r="I12" s="19"/>
      <c r="K12" s="7" t="s">
        <v>14</v>
      </c>
      <c r="L12" s="10" t="n">
        <v>100</v>
      </c>
    </row>
    <row r="13" customFormat="false" ht="13.8" hidden="false" customHeight="false" outlineLevel="0" collapsed="false">
      <c r="A13" s="21" t="s">
        <v>15</v>
      </c>
      <c r="B13" s="22" t="n">
        <v>1</v>
      </c>
      <c r="E13" s="7"/>
      <c r="F13" s="7"/>
      <c r="G13" s="9"/>
      <c r="H13" s="11"/>
      <c r="I13" s="14"/>
      <c r="K13" s="7" t="s">
        <v>16</v>
      </c>
      <c r="L13" s="10" t="n">
        <v>1500</v>
      </c>
    </row>
    <row r="14" customFormat="false" ht="13.8" hidden="false" customHeight="false" outlineLevel="0" collapsed="false">
      <c r="A14" s="21" t="s">
        <v>17</v>
      </c>
      <c r="B14" s="23" t="n">
        <f aca="false">B12*B13</f>
        <v>30</v>
      </c>
      <c r="E14" s="11"/>
      <c r="F14" s="14"/>
      <c r="G14" s="9"/>
      <c r="H14" s="11"/>
      <c r="I14" s="19"/>
      <c r="K14" s="11" t="s">
        <v>18</v>
      </c>
      <c r="L14" s="10" t="n">
        <v>500</v>
      </c>
    </row>
    <row r="15" customFormat="false" ht="13.8" hidden="false" customHeight="false" outlineLevel="0" collapsed="false">
      <c r="A15" s="21" t="s">
        <v>19</v>
      </c>
      <c r="B15" s="24" t="n">
        <f aca="false">IFERROR(B14/L29,0)</f>
        <v>0.001</v>
      </c>
      <c r="E15" s="7"/>
      <c r="F15" s="14"/>
      <c r="G15" s="9"/>
      <c r="H15" s="7"/>
      <c r="I15" s="25"/>
      <c r="K15" s="11" t="s">
        <v>20</v>
      </c>
      <c r="L15" s="10" t="n">
        <f aca="false">1412*2</f>
        <v>2824</v>
      </c>
    </row>
    <row r="16" customFormat="false" ht="13.8" hidden="false" customHeight="false" outlineLevel="0" collapsed="false">
      <c r="A16" s="21" t="s">
        <v>21</v>
      </c>
      <c r="B16" s="23" t="n">
        <f aca="false">F23+L25</f>
        <v>26.022</v>
      </c>
      <c r="E16" s="11"/>
      <c r="F16" s="14"/>
      <c r="G16" s="9"/>
      <c r="H16" s="11"/>
      <c r="I16" s="14"/>
      <c r="K16" s="11" t="s">
        <v>22</v>
      </c>
      <c r="L16" s="10" t="n">
        <f aca="false">(20*26)</f>
        <v>520</v>
      </c>
    </row>
    <row r="17" customFormat="false" ht="13.8" hidden="false" customHeight="false" outlineLevel="0" collapsed="false">
      <c r="A17" s="21" t="s">
        <v>23</v>
      </c>
      <c r="B17" s="23" t="n">
        <f aca="false">B12-F23</f>
        <v>15.234</v>
      </c>
      <c r="E17" s="11"/>
      <c r="F17" s="14"/>
      <c r="G17" s="9"/>
      <c r="H17" s="11"/>
      <c r="I17" s="14"/>
      <c r="K17" s="11"/>
      <c r="L17" s="10"/>
    </row>
    <row r="18" customFormat="false" ht="13.8" hidden="false" customHeight="false" outlineLevel="0" collapsed="false">
      <c r="A18" s="21" t="s">
        <v>24</v>
      </c>
      <c r="B18" s="26" t="n">
        <f aca="false">IFERROR(B19/B17,0)</f>
        <v>0.738873572272548</v>
      </c>
      <c r="E18" s="11"/>
      <c r="F18" s="14"/>
      <c r="G18" s="9"/>
      <c r="H18" s="11"/>
      <c r="I18" s="14"/>
      <c r="K18" s="11"/>
      <c r="L18" s="10"/>
    </row>
    <row r="19" customFormat="false" ht="13.8" hidden="false" customHeight="false" outlineLevel="0" collapsed="false">
      <c r="A19" s="21" t="s">
        <v>25</v>
      </c>
      <c r="B19" s="23" t="n">
        <f aca="false">L23*B15</f>
        <v>11.256</v>
      </c>
      <c r="E19" s="11"/>
      <c r="F19" s="14"/>
      <c r="G19" s="9"/>
      <c r="H19" s="11"/>
      <c r="I19" s="14"/>
      <c r="K19" s="11"/>
      <c r="L19" s="10"/>
    </row>
    <row r="20" customFormat="false" ht="13.8" hidden="false" customHeight="false" outlineLevel="0" collapsed="false">
      <c r="A20" s="21" t="s">
        <v>26</v>
      </c>
      <c r="B20" s="23" t="n">
        <f aca="false">B12-B16</f>
        <v>3.978</v>
      </c>
      <c r="E20" s="11"/>
      <c r="F20" s="14"/>
      <c r="G20" s="9"/>
      <c r="H20" s="11"/>
      <c r="I20" s="14"/>
      <c r="K20" s="11"/>
      <c r="L20" s="10"/>
    </row>
    <row r="21" customFormat="false" ht="13.8" hidden="false" customHeight="false" outlineLevel="0" collapsed="false">
      <c r="A21" s="21" t="s">
        <v>27</v>
      </c>
      <c r="B21" s="24" t="n">
        <f aca="false">IFERROR(B20/B16,0)</f>
        <v>0.152870647913304</v>
      </c>
      <c r="E21" s="11"/>
      <c r="F21" s="14"/>
      <c r="G21" s="9"/>
      <c r="H21" s="11"/>
      <c r="I21" s="14"/>
      <c r="K21" s="11"/>
      <c r="L21" s="10"/>
    </row>
    <row r="22" customFormat="false" ht="13.8" hidden="false" customHeight="false" outlineLevel="0" collapsed="false">
      <c r="A22" s="21" t="s">
        <v>28</v>
      </c>
      <c r="B22" s="24" t="n">
        <f aca="false">IFERROR(F23/B12,0)</f>
        <v>0.4922</v>
      </c>
      <c r="E22" s="11"/>
      <c r="F22" s="14"/>
      <c r="G22" s="9"/>
      <c r="H22" s="11"/>
      <c r="I22" s="14"/>
      <c r="K22" s="11"/>
      <c r="L22" s="10"/>
    </row>
    <row r="23" customFormat="false" ht="15" hidden="false" customHeight="false" outlineLevel="0" collapsed="false">
      <c r="E23" s="7" t="s">
        <v>29</v>
      </c>
      <c r="F23" s="10" t="n">
        <f aca="false">SUM(F8:F22)+SUM(F27:F29)</f>
        <v>14.766</v>
      </c>
      <c r="G23" s="9"/>
      <c r="H23" s="7" t="s">
        <v>29</v>
      </c>
      <c r="I23" s="10" t="n">
        <f aca="false">SUM(I8:I22)</f>
        <v>0</v>
      </c>
      <c r="J23" s="5"/>
      <c r="K23" s="7" t="s">
        <v>29</v>
      </c>
      <c r="L23" s="10" t="n">
        <f aca="false">SUM(L6:L22)</f>
        <v>11256</v>
      </c>
    </row>
    <row r="24" customFormat="false" ht="15" hidden="false" customHeight="false" outlineLevel="0" collapsed="false">
      <c r="E24" s="7"/>
      <c r="F24" s="7"/>
      <c r="H24" s="7"/>
      <c r="I24" s="7"/>
      <c r="J24" s="5"/>
      <c r="K24" s="7"/>
      <c r="L24" s="18"/>
    </row>
    <row r="25" customFormat="false" ht="15" hidden="false" customHeight="false" outlineLevel="0" collapsed="false">
      <c r="E25" s="7" t="s">
        <v>30</v>
      </c>
      <c r="F25" s="24" t="n">
        <f aca="false">IFERROR(F23/B12,0)</f>
        <v>0.4922</v>
      </c>
      <c r="G25" s="9"/>
      <c r="H25" s="7"/>
      <c r="I25" s="10"/>
      <c r="J25" s="5"/>
      <c r="K25" s="7" t="s">
        <v>31</v>
      </c>
      <c r="L25" s="10" t="n">
        <f aca="false">IFERROR((L23*B15)/B13,0)</f>
        <v>11.256</v>
      </c>
    </row>
    <row r="27" customFormat="false" ht="15" hidden="false" customHeight="false" outlineLevel="0" collapsed="false">
      <c r="D27" s="7" t="s">
        <v>32</v>
      </c>
      <c r="E27" s="27" t="n">
        <v>0</v>
      </c>
      <c r="F27" s="23" t="n">
        <f aca="false">B12*E27</f>
        <v>0</v>
      </c>
      <c r="O27" s="28"/>
    </row>
    <row r="28" customFormat="false" ht="15" hidden="false" customHeight="false" outlineLevel="0" collapsed="false">
      <c r="D28" s="7" t="s">
        <v>33</v>
      </c>
      <c r="E28" s="27" t="n">
        <v>0</v>
      </c>
      <c r="F28" s="23" t="n">
        <f aca="false">B12*E28</f>
        <v>0</v>
      </c>
    </row>
    <row r="29" customFormat="false" ht="15" hidden="false" customHeight="false" outlineLevel="0" collapsed="false">
      <c r="D29" s="7" t="s">
        <v>34</v>
      </c>
      <c r="E29" s="27" t="n">
        <v>0</v>
      </c>
      <c r="F29" s="23" t="n">
        <f aca="false">B12*E29</f>
        <v>0</v>
      </c>
      <c r="K29" s="29" t="s">
        <v>35</v>
      </c>
      <c r="L29" s="30" t="n">
        <v>30000</v>
      </c>
      <c r="O29" s="28"/>
    </row>
    <row r="30" customFormat="false" ht="15" hidden="false" customHeight="false" outlineLevel="0" collapsed="false">
      <c r="H30" s="31" t="s">
        <v>36</v>
      </c>
      <c r="I30" s="31"/>
    </row>
    <row r="31" customFormat="false" ht="15" hidden="false" customHeight="false" outlineLevel="0" collapsed="false">
      <c r="H31" s="7" t="s">
        <v>2</v>
      </c>
      <c r="I31" s="10" t="n">
        <f aca="false">L25</f>
        <v>11.256</v>
      </c>
      <c r="K31" s="32" t="s">
        <v>37</v>
      </c>
      <c r="L31" s="24" t="n">
        <f aca="false">IFERROR(L23/L29,0)</f>
        <v>0.3752</v>
      </c>
    </row>
    <row r="32" customFormat="false" ht="15" hidden="false" customHeight="false" outlineLevel="0" collapsed="false">
      <c r="H32" s="7" t="s">
        <v>0</v>
      </c>
      <c r="I32" s="10" t="n">
        <f aca="false">F23</f>
        <v>14.766</v>
      </c>
    </row>
    <row r="33" customFormat="false" ht="15" hidden="false" customHeight="false" outlineLevel="0" collapsed="false">
      <c r="H33" s="7" t="s">
        <v>38</v>
      </c>
      <c r="I33" s="10" t="n">
        <f aca="false">SUM(I31+I32)*15%</f>
        <v>3.9033</v>
      </c>
    </row>
    <row r="34" customFormat="false" ht="15" hidden="false" customHeight="false" outlineLevel="0" collapsed="false">
      <c r="H34" s="7" t="s">
        <v>39</v>
      </c>
      <c r="I34" s="10" t="n">
        <f aca="false">SUM(I31:I33)</f>
        <v>29.9253</v>
      </c>
    </row>
  </sheetData>
  <mergeCells count="6">
    <mergeCell ref="I3:J3"/>
    <mergeCell ref="E7:F7"/>
    <mergeCell ref="H7:I7"/>
    <mergeCell ref="K7:L7"/>
    <mergeCell ref="A11:B11"/>
    <mergeCell ref="H30:I30"/>
  </mergeCells>
  <conditionalFormatting sqref="L31">
    <cfRule type="cellIs" priority="2" operator="lessThan" aboveAverage="0" equalAverage="0" bottom="0" percent="0" rank="0" text="" dxfId="0">
      <formula>0.3</formula>
    </cfRule>
    <cfRule type="cellIs" priority="3" operator="lessThan" aboveAverage="0" equalAverage="0" bottom="0" percent="0" rank="0" text="" dxfId="1">
      <formula>0.3</formula>
    </cfRule>
    <cfRule type="cellIs" priority="4" operator="lessThan" aboveAverage="0" equalAverage="0" bottom="0" percent="0" rank="0" text="" dxfId="2">
      <formula>0.29</formula>
    </cfRule>
    <cfRule type="cellIs" priority="5" operator="lessThan" aboveAverage="0" equalAverage="0" bottom="0" percent="0" rank="0" text="" dxfId="3">
      <formula>0.3</formula>
    </cfRule>
    <cfRule type="cellIs" priority="6" operator="greaterThan" aboveAverage="0" equalAverage="0" bottom="0" percent="0" rank="0" text="" dxfId="4">
      <formula>0.4</formula>
    </cfRule>
    <cfRule type="cellIs" priority="7" operator="between" aboveAverage="0" equalAverage="0" bottom="0" percent="0" rank="0" text="" dxfId="5">
      <formula>0.3</formula>
      <formula>0.4</formula>
    </cfRule>
    <cfRule type="cellIs" priority="8" operator="lessThan" aboveAverage="0" equalAverage="0" bottom="0" percent="0" rank="0" text="" dxfId="6">
      <formula>0.35</formula>
    </cfRule>
    <cfRule type="cellIs" priority="9" operator="greaterThan" aboveAverage="0" equalAverage="0" bottom="0" percent="0" rank="0" text="" dxfId="7">
      <formula>0.35</formula>
    </cfRule>
    <cfRule type="cellIs" priority="10" operator="greaterThan" aboveAverage="0" equalAverage="0" bottom="0" percent="0" rank="0" text="" dxfId="8">
      <formula>0.35</formula>
    </cfRule>
    <cfRule type="colorScale" priority="11">
      <colorScale>
        <cfvo type="min" val="0"/>
        <cfvo type="percentile" val="0.35"/>
        <cfvo type="max" val="0"/>
        <color rgb="FFF8696B"/>
        <color rgb="FFFFEB84"/>
        <color rgb="FF63BE7B"/>
      </colorScale>
    </cfRule>
  </conditionalFormatting>
  <conditionalFormatting sqref="K31">
    <cfRule type="colorScale" priority="12">
      <colorScale>
        <cfvo type="min" val="0"/>
        <cfvo type="percent" val="35"/>
        <cfvo type="max" val="0"/>
        <color rgb="FF00B050"/>
        <color rgb="FFFFEB84"/>
        <color rgb="FFFF0000"/>
      </colorScale>
    </cfRule>
    <cfRule type="colorScale" priority="13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printOptions headings="false" gridLines="false" gridLinesSet="true" horizontalCentered="false" verticalCentered="false"/>
  <pageMargins left="0.75" right="0.75" top="1" bottom="1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3:O34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D9" activeCellId="0" sqref="D9"/>
    </sheetView>
  </sheetViews>
  <sheetFormatPr defaultColWidth="9.1484375" defaultRowHeight="15" zeroHeight="false" outlineLevelRow="0" outlineLevelCol="0"/>
  <cols>
    <col collapsed="false" customWidth="true" hidden="false" outlineLevel="0" max="1" min="1" style="0" width="29.29"/>
    <col collapsed="false" customWidth="true" hidden="false" outlineLevel="0" max="2" min="2" style="0" width="14.71"/>
    <col collapsed="false" customWidth="true" hidden="false" outlineLevel="0" max="4" min="4" style="0" width="16.43"/>
    <col collapsed="false" customWidth="true" hidden="false" outlineLevel="0" max="5" min="5" style="0" width="30.43"/>
    <col collapsed="false" customWidth="true" hidden="false" outlineLevel="0" max="6" min="6" style="0" width="11.57"/>
    <col collapsed="false" customWidth="true" hidden="false" outlineLevel="0" max="8" min="8" style="0" width="15.57"/>
    <col collapsed="false" customWidth="true" hidden="false" outlineLevel="0" max="9" min="9" style="0" width="11.57"/>
    <col collapsed="false" customWidth="true" hidden="false" outlineLevel="0" max="10" min="10" style="0" width="12.86"/>
    <col collapsed="false" customWidth="true" hidden="false" outlineLevel="0" max="11" min="11" style="0" width="36"/>
    <col collapsed="false" customWidth="true" hidden="false" outlineLevel="0" max="12" min="12" style="0" width="13.71"/>
  </cols>
  <sheetData>
    <row r="3" customFormat="false" ht="13.8" hidden="false" customHeight="false" outlineLevel="0" collapsed="false">
      <c r="E3" s="1"/>
      <c r="F3" s="1"/>
      <c r="I3" s="1"/>
      <c r="J3" s="1"/>
    </row>
    <row r="7" customFormat="false" ht="15" hidden="false" customHeight="false" outlineLevel="0" collapsed="false">
      <c r="E7" s="2" t="s">
        <v>0</v>
      </c>
      <c r="F7" s="2"/>
      <c r="G7" s="3"/>
      <c r="H7" s="4" t="s">
        <v>1</v>
      </c>
      <c r="I7" s="4"/>
      <c r="J7" s="5"/>
      <c r="K7" s="6" t="s">
        <v>2</v>
      </c>
      <c r="L7" s="6"/>
    </row>
    <row r="8" customFormat="false" ht="13.8" hidden="false" customHeight="false" outlineLevel="0" collapsed="false">
      <c r="E8" s="7" t="s">
        <v>40</v>
      </c>
      <c r="F8" s="8" t="n">
        <v>2.1</v>
      </c>
      <c r="G8" s="9"/>
      <c r="H8" s="7"/>
      <c r="I8" s="10"/>
      <c r="K8" s="11" t="s">
        <v>4</v>
      </c>
      <c r="L8" s="12" t="n">
        <v>4000</v>
      </c>
    </row>
    <row r="9" customFormat="false" ht="13.8" hidden="false" customHeight="false" outlineLevel="0" collapsed="false">
      <c r="E9" s="13" t="s">
        <v>5</v>
      </c>
      <c r="F9" s="14" t="n">
        <v>6.666</v>
      </c>
      <c r="G9" s="9"/>
      <c r="H9" s="11"/>
      <c r="I9" s="15"/>
      <c r="K9" s="11" t="s">
        <v>6</v>
      </c>
      <c r="L9" s="12" t="n">
        <v>200</v>
      </c>
    </row>
    <row r="10" customFormat="false" ht="15" hidden="false" customHeight="false" outlineLevel="0" collapsed="false">
      <c r="E10" s="11" t="s">
        <v>7</v>
      </c>
      <c r="F10" s="14" t="n">
        <v>0.6</v>
      </c>
      <c r="G10" s="9"/>
      <c r="H10" s="11"/>
      <c r="I10" s="14"/>
      <c r="K10" s="7" t="s">
        <v>8</v>
      </c>
      <c r="L10" s="8" t="n">
        <v>200</v>
      </c>
    </row>
    <row r="11" customFormat="false" ht="18.75" hidden="false" customHeight="false" outlineLevel="0" collapsed="false">
      <c r="A11" s="16" t="s">
        <v>9</v>
      </c>
      <c r="B11" s="16"/>
      <c r="E11" s="7" t="s">
        <v>10</v>
      </c>
      <c r="F11" s="17" t="n">
        <v>2.1</v>
      </c>
      <c r="G11" s="9"/>
      <c r="H11" s="18"/>
      <c r="I11" s="19"/>
      <c r="K11" s="7" t="s">
        <v>11</v>
      </c>
      <c r="L11" s="10" t="n">
        <v>1412</v>
      </c>
    </row>
    <row r="12" customFormat="false" ht="13.8" hidden="false" customHeight="false" outlineLevel="0" collapsed="false">
      <c r="A12" s="20" t="s">
        <v>41</v>
      </c>
      <c r="B12" s="8" t="n">
        <v>28</v>
      </c>
      <c r="E12" s="11" t="s">
        <v>13</v>
      </c>
      <c r="F12" s="14"/>
      <c r="G12" s="9"/>
      <c r="H12" s="11"/>
      <c r="I12" s="19"/>
      <c r="K12" s="7" t="s">
        <v>14</v>
      </c>
      <c r="L12" s="10" t="n">
        <v>100</v>
      </c>
    </row>
    <row r="13" customFormat="false" ht="13.8" hidden="false" customHeight="false" outlineLevel="0" collapsed="false">
      <c r="A13" s="21" t="s">
        <v>15</v>
      </c>
      <c r="B13" s="22" t="n">
        <v>1</v>
      </c>
      <c r="E13" s="7"/>
      <c r="F13" s="7"/>
      <c r="G13" s="9"/>
      <c r="H13" s="11"/>
      <c r="I13" s="14"/>
      <c r="K13" s="7" t="s">
        <v>16</v>
      </c>
      <c r="L13" s="10" t="n">
        <v>1500</v>
      </c>
    </row>
    <row r="14" customFormat="false" ht="13.8" hidden="false" customHeight="false" outlineLevel="0" collapsed="false">
      <c r="A14" s="21" t="s">
        <v>17</v>
      </c>
      <c r="B14" s="23" t="n">
        <f aca="false">B12*B13</f>
        <v>28</v>
      </c>
      <c r="E14" s="11"/>
      <c r="F14" s="14"/>
      <c r="G14" s="9"/>
      <c r="H14" s="11"/>
      <c r="I14" s="19"/>
      <c r="K14" s="11" t="s">
        <v>18</v>
      </c>
      <c r="L14" s="10" t="n">
        <v>500</v>
      </c>
    </row>
    <row r="15" customFormat="false" ht="13.8" hidden="false" customHeight="false" outlineLevel="0" collapsed="false">
      <c r="A15" s="21" t="s">
        <v>19</v>
      </c>
      <c r="B15" s="24" t="n">
        <f aca="false">IFERROR(B14/L29,0)</f>
        <v>0.000933333333333333</v>
      </c>
      <c r="E15" s="7"/>
      <c r="F15" s="14"/>
      <c r="G15" s="9"/>
      <c r="H15" s="7"/>
      <c r="I15" s="25"/>
      <c r="K15" s="11" t="s">
        <v>20</v>
      </c>
      <c r="L15" s="10" t="n">
        <f aca="false">1412*2</f>
        <v>2824</v>
      </c>
    </row>
    <row r="16" customFormat="false" ht="13.8" hidden="false" customHeight="false" outlineLevel="0" collapsed="false">
      <c r="A16" s="21" t="s">
        <v>21</v>
      </c>
      <c r="B16" s="23" t="n">
        <f aca="false">F23+L25</f>
        <v>21.9716</v>
      </c>
      <c r="E16" s="11"/>
      <c r="F16" s="14"/>
      <c r="G16" s="9"/>
      <c r="H16" s="11"/>
      <c r="I16" s="14"/>
      <c r="K16" s="11" t="s">
        <v>22</v>
      </c>
      <c r="L16" s="10" t="n">
        <f aca="false">(20*26)</f>
        <v>520</v>
      </c>
    </row>
    <row r="17" customFormat="false" ht="13.8" hidden="false" customHeight="false" outlineLevel="0" collapsed="false">
      <c r="A17" s="21" t="s">
        <v>23</v>
      </c>
      <c r="B17" s="23" t="n">
        <f aca="false">B12-F23</f>
        <v>16.534</v>
      </c>
      <c r="E17" s="11"/>
      <c r="F17" s="14"/>
      <c r="G17" s="9"/>
      <c r="H17" s="11"/>
      <c r="I17" s="14"/>
      <c r="K17" s="11"/>
      <c r="L17" s="10"/>
    </row>
    <row r="18" customFormat="false" ht="13.8" hidden="false" customHeight="false" outlineLevel="0" collapsed="false">
      <c r="A18" s="21" t="s">
        <v>24</v>
      </c>
      <c r="B18" s="26" t="n">
        <f aca="false">IFERROR(B19/B17,0)</f>
        <v>0.635393734123624</v>
      </c>
      <c r="E18" s="11"/>
      <c r="F18" s="14"/>
      <c r="G18" s="9"/>
      <c r="H18" s="11"/>
      <c r="I18" s="14"/>
      <c r="K18" s="11"/>
      <c r="L18" s="10"/>
    </row>
    <row r="19" customFormat="false" ht="13.8" hidden="false" customHeight="false" outlineLevel="0" collapsed="false">
      <c r="A19" s="21" t="s">
        <v>25</v>
      </c>
      <c r="B19" s="23" t="n">
        <f aca="false">L23*B15</f>
        <v>10.5056</v>
      </c>
      <c r="E19" s="11"/>
      <c r="F19" s="14"/>
      <c r="G19" s="9"/>
      <c r="H19" s="11"/>
      <c r="I19" s="14"/>
      <c r="K19" s="11"/>
      <c r="L19" s="10"/>
    </row>
    <row r="20" customFormat="false" ht="13.8" hidden="false" customHeight="false" outlineLevel="0" collapsed="false">
      <c r="A20" s="21" t="s">
        <v>26</v>
      </c>
      <c r="B20" s="23" t="n">
        <f aca="false">B12-B16</f>
        <v>6.0284</v>
      </c>
      <c r="E20" s="11"/>
      <c r="F20" s="14"/>
      <c r="G20" s="9"/>
      <c r="H20" s="11"/>
      <c r="I20" s="14"/>
      <c r="K20" s="11"/>
      <c r="L20" s="10"/>
    </row>
    <row r="21" customFormat="false" ht="13.8" hidden="false" customHeight="false" outlineLevel="0" collapsed="false">
      <c r="A21" s="21" t="s">
        <v>27</v>
      </c>
      <c r="B21" s="24" t="n">
        <f aca="false">IFERROR(B20/B16,0)</f>
        <v>0.274372371606983</v>
      </c>
      <c r="E21" s="11"/>
      <c r="F21" s="14"/>
      <c r="G21" s="9"/>
      <c r="H21" s="11"/>
      <c r="I21" s="14"/>
      <c r="K21" s="11"/>
      <c r="L21" s="10"/>
    </row>
    <row r="22" customFormat="false" ht="13.8" hidden="false" customHeight="false" outlineLevel="0" collapsed="false">
      <c r="A22" s="21" t="s">
        <v>28</v>
      </c>
      <c r="B22" s="24" t="n">
        <f aca="false">IFERROR(F23/B12,0)</f>
        <v>0.4095</v>
      </c>
      <c r="E22" s="11"/>
      <c r="F22" s="14"/>
      <c r="G22" s="9"/>
      <c r="H22" s="11"/>
      <c r="I22" s="14"/>
      <c r="K22" s="11"/>
      <c r="L22" s="10"/>
    </row>
    <row r="23" customFormat="false" ht="15" hidden="false" customHeight="false" outlineLevel="0" collapsed="false">
      <c r="E23" s="7" t="s">
        <v>29</v>
      </c>
      <c r="F23" s="10" t="n">
        <f aca="false">SUM(F8:F22)+SUM(F27:F29)</f>
        <v>11.466</v>
      </c>
      <c r="G23" s="9"/>
      <c r="H23" s="7" t="s">
        <v>29</v>
      </c>
      <c r="I23" s="10" t="n">
        <f aca="false">SUM(I8:I22)</f>
        <v>0</v>
      </c>
      <c r="J23" s="5"/>
      <c r="K23" s="7" t="s">
        <v>29</v>
      </c>
      <c r="L23" s="10" t="n">
        <f aca="false">SUM(L6:L22)</f>
        <v>11256</v>
      </c>
    </row>
    <row r="24" customFormat="false" ht="15" hidden="false" customHeight="false" outlineLevel="0" collapsed="false">
      <c r="E24" s="7"/>
      <c r="F24" s="7"/>
      <c r="H24" s="7"/>
      <c r="I24" s="7"/>
      <c r="J24" s="5"/>
      <c r="K24" s="7"/>
      <c r="L24" s="18"/>
    </row>
    <row r="25" customFormat="false" ht="15" hidden="false" customHeight="false" outlineLevel="0" collapsed="false">
      <c r="E25" s="7" t="s">
        <v>30</v>
      </c>
      <c r="F25" s="24" t="n">
        <f aca="false">IFERROR(F23/B12,0)</f>
        <v>0.4095</v>
      </c>
      <c r="G25" s="9"/>
      <c r="H25" s="7"/>
      <c r="I25" s="10"/>
      <c r="J25" s="5"/>
      <c r="K25" s="7" t="s">
        <v>31</v>
      </c>
      <c r="L25" s="10" t="n">
        <f aca="false">IFERROR((L23*B15)/B13,0)</f>
        <v>10.5056</v>
      </c>
    </row>
    <row r="27" customFormat="false" ht="15" hidden="false" customHeight="false" outlineLevel="0" collapsed="false">
      <c r="D27" s="7" t="s">
        <v>32</v>
      </c>
      <c r="E27" s="27" t="n">
        <v>0</v>
      </c>
      <c r="F27" s="23" t="n">
        <f aca="false">B12*E27</f>
        <v>0</v>
      </c>
      <c r="O27" s="28"/>
    </row>
    <row r="28" customFormat="false" ht="15" hidden="false" customHeight="false" outlineLevel="0" collapsed="false">
      <c r="D28" s="7" t="s">
        <v>33</v>
      </c>
      <c r="E28" s="27" t="n">
        <v>0</v>
      </c>
      <c r="F28" s="23" t="n">
        <f aca="false">B12*E28</f>
        <v>0</v>
      </c>
    </row>
    <row r="29" customFormat="false" ht="15" hidden="false" customHeight="false" outlineLevel="0" collapsed="false">
      <c r="D29" s="7" t="s">
        <v>34</v>
      </c>
      <c r="E29" s="27" t="n">
        <v>0</v>
      </c>
      <c r="F29" s="23" t="n">
        <f aca="false">B12*E29</f>
        <v>0</v>
      </c>
      <c r="K29" s="29" t="s">
        <v>35</v>
      </c>
      <c r="L29" s="30" t="n">
        <v>30000</v>
      </c>
      <c r="O29" s="28"/>
    </row>
    <row r="30" customFormat="false" ht="15" hidden="false" customHeight="false" outlineLevel="0" collapsed="false">
      <c r="H30" s="31" t="s">
        <v>36</v>
      </c>
      <c r="I30" s="31"/>
    </row>
    <row r="31" customFormat="false" ht="15" hidden="false" customHeight="false" outlineLevel="0" collapsed="false">
      <c r="H31" s="7" t="s">
        <v>2</v>
      </c>
      <c r="I31" s="10" t="n">
        <f aca="false">L25</f>
        <v>10.5056</v>
      </c>
      <c r="K31" s="32" t="s">
        <v>37</v>
      </c>
      <c r="L31" s="24" t="n">
        <f aca="false">IFERROR(L23/L29,0)</f>
        <v>0.3752</v>
      </c>
    </row>
    <row r="32" customFormat="false" ht="15" hidden="false" customHeight="false" outlineLevel="0" collapsed="false">
      <c r="H32" s="7" t="s">
        <v>0</v>
      </c>
      <c r="I32" s="10" t="n">
        <f aca="false">F23</f>
        <v>11.466</v>
      </c>
    </row>
    <row r="33" customFormat="false" ht="15" hidden="false" customHeight="false" outlineLevel="0" collapsed="false">
      <c r="H33" s="7" t="s">
        <v>38</v>
      </c>
      <c r="I33" s="10" t="n">
        <f aca="false">SUM(I31+I32)*20%</f>
        <v>4.39432</v>
      </c>
    </row>
    <row r="34" customFormat="false" ht="15" hidden="false" customHeight="false" outlineLevel="0" collapsed="false">
      <c r="H34" s="7" t="s">
        <v>39</v>
      </c>
      <c r="I34" s="10" t="n">
        <f aca="false">SUM(I31:I33)</f>
        <v>26.36592</v>
      </c>
    </row>
  </sheetData>
  <mergeCells count="6">
    <mergeCell ref="I3:J3"/>
    <mergeCell ref="E7:F7"/>
    <mergeCell ref="H7:I7"/>
    <mergeCell ref="K7:L7"/>
    <mergeCell ref="A11:B11"/>
    <mergeCell ref="H30:I30"/>
  </mergeCells>
  <conditionalFormatting sqref="L31">
    <cfRule type="cellIs" priority="2" operator="lessThan" aboveAverage="0" equalAverage="0" bottom="0" percent="0" rank="0" text="" dxfId="0">
      <formula>0.3</formula>
    </cfRule>
    <cfRule type="cellIs" priority="3" operator="lessThan" aboveAverage="0" equalAverage="0" bottom="0" percent="0" rank="0" text="" dxfId="1">
      <formula>0.3</formula>
    </cfRule>
    <cfRule type="cellIs" priority="4" operator="lessThan" aboveAverage="0" equalAverage="0" bottom="0" percent="0" rank="0" text="" dxfId="2">
      <formula>0.29</formula>
    </cfRule>
    <cfRule type="cellIs" priority="5" operator="lessThan" aboveAverage="0" equalAverage="0" bottom="0" percent="0" rank="0" text="" dxfId="3">
      <formula>0.3</formula>
    </cfRule>
    <cfRule type="cellIs" priority="6" operator="greaterThan" aboveAverage="0" equalAverage="0" bottom="0" percent="0" rank="0" text="" dxfId="4">
      <formula>0.4</formula>
    </cfRule>
    <cfRule type="cellIs" priority="7" operator="between" aboveAverage="0" equalAverage="0" bottom="0" percent="0" rank="0" text="" dxfId="5">
      <formula>0.3</formula>
      <formula>0.4</formula>
    </cfRule>
    <cfRule type="cellIs" priority="8" operator="lessThan" aboveAverage="0" equalAverage="0" bottom="0" percent="0" rank="0" text="" dxfId="6">
      <formula>0.35</formula>
    </cfRule>
    <cfRule type="cellIs" priority="9" operator="greaterThan" aboveAverage="0" equalAverage="0" bottom="0" percent="0" rank="0" text="" dxfId="7">
      <formula>0.35</formula>
    </cfRule>
    <cfRule type="cellIs" priority="10" operator="greaterThan" aboveAverage="0" equalAverage="0" bottom="0" percent="0" rank="0" text="" dxfId="8">
      <formula>0.35</formula>
    </cfRule>
    <cfRule type="colorScale" priority="11">
      <colorScale>
        <cfvo type="min" val="0"/>
        <cfvo type="percentile" val="0.35"/>
        <cfvo type="max" val="0"/>
        <color rgb="FFF8696B"/>
        <color rgb="FFFFEB84"/>
        <color rgb="FF63BE7B"/>
      </colorScale>
    </cfRule>
  </conditionalFormatting>
  <conditionalFormatting sqref="K31">
    <cfRule type="colorScale" priority="12">
      <colorScale>
        <cfvo type="min" val="0"/>
        <cfvo type="percent" val="35"/>
        <cfvo type="max" val="0"/>
        <color rgb="FF00B050"/>
        <color rgb="FFFFEB84"/>
        <color rgb="FFFF0000"/>
      </colorScale>
    </cfRule>
    <cfRule type="colorScale" priority="13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printOptions headings="false" gridLines="false" gridLinesSet="true" horizontalCentered="false" verticalCentered="false"/>
  <pageMargins left="0.75" right="0.75" top="1" bottom="1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271</TotalTime>
  <Application>LibreOffice/7.5.4.2$Windows_X86_64 LibreOffice_project/36ccfdc35048b057fd9854c757a8b67ec53977b6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2023-12-09T16:29:00Z</dcterms:created>
  <dc:creator>MATHEUS IOTOTICO CASTRO COUTINHO</dc:creator>
  <dc:description/>
  <dc:language>pt-BR</dc:language>
  <cp:lastModifiedBy/>
  <dcterms:modified xsi:type="dcterms:W3CDTF">2024-11-18T11:04:13Z</dcterms:modified>
  <cp:revision>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1046-10.2.0.5871</vt:lpwstr>
  </property>
</Properties>
</file>