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7715" windowHeight="8085" firstSheet="13" activeTab="16"/>
  </bookViews>
  <sheets>
    <sheet name="Capa" sheetId="23" r:id="rId1"/>
    <sheet name="DEFINIÇÃO DE PREÇO" sheetId="8" r:id="rId2"/>
    <sheet name="ROTEIRO PARA FORMAÇÃO DE PREÇOS" sheetId="1" r:id="rId3"/>
    <sheet name="1º PASSO DESPESAS FIXAS" sheetId="9" r:id="rId4"/>
    <sheet name="APURAÇÃO DESPESAS FIXAS" sheetId="2" r:id="rId5"/>
    <sheet name="2º PASSO CAPACIDADE PRODUTIVA" sheetId="10" r:id="rId6"/>
    <sheet name="CAPACIDADE PRODUTIVA" sheetId="3" r:id="rId7"/>
    <sheet name="3º PASSO CÁLCULO DO CUSTO HORA" sheetId="12" r:id="rId8"/>
    <sheet name="CUSTO HORA DO TRABALHO" sheetId="11" r:id="rId9"/>
    <sheet name="4º PASSO HORAS NECESSÁRIAS " sheetId="14" r:id="rId10"/>
    <sheet name="TOTAL CUSTO HORAS NECESSÁRIAS" sheetId="13" r:id="rId11"/>
    <sheet name="5º PASSO MATERIAL UTILIZADO" sheetId="16" r:id="rId12"/>
    <sheet name="TOTAL DO MATERIAL UTILIZADO" sheetId="17" r:id="rId13"/>
    <sheet name="6º PASSO INDICE COMERCIALIZAÇÃO" sheetId="18" r:id="rId14"/>
    <sheet name="ÍNDICE COMERCIALIZAÇÃO E MARK U" sheetId="19" r:id="rId15"/>
    <sheet name="7º PASSO CALCULANDO O PREÇO" sheetId="20" r:id="rId16"/>
    <sheet name="CALCULANDO PREÇO À VISTA" sheetId="4" r:id="rId17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C15" i="19"/>
  <c r="D5" i="11" l="1"/>
  <c r="C27" i="4" l="1"/>
  <c r="B2" i="2"/>
  <c r="D3" i="11" s="1"/>
  <c r="D13" i="4" l="1"/>
  <c r="C3" i="17"/>
  <c r="D4" i="4" l="1"/>
  <c r="C10" i="19" l="1"/>
  <c r="C13" i="19" s="1"/>
  <c r="C7" i="3" l="1"/>
  <c r="C9" i="3" s="1"/>
  <c r="D6" i="4" l="1"/>
  <c r="D7" i="11"/>
  <c r="D8" i="4" s="1"/>
  <c r="D4" i="13" l="1"/>
  <c r="D5" i="13" s="1"/>
  <c r="D11" i="4"/>
  <c r="C34" i="4" s="1"/>
  <c r="C36" i="4" s="1"/>
  <c r="C38" i="4" l="1"/>
  <c r="C40" i="4" s="1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Mão de obra direta e que executa o serviço. Exemplo: mecânico.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Horas legais e possíveis da mão de obra.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Dias úteis mensais.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 xml:space="preserve">Multiplica-se o número de pessoas x horas diárias x dias trabalhados.
</t>
        </r>
      </text>
    </comment>
    <comment ref="C8" authorId="0" shapeId="0">
      <text>
        <r>
          <rPr>
            <b/>
            <sz val="9"/>
            <color indexed="81"/>
            <rFont val="Segoe UI"/>
            <family val="2"/>
          </rPr>
          <t>Considerar intervalos diversos (café, banheiro, etc.) aqui calculados como 15% das horas diárias.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>Custo Hora x Horas para executar o serviço.</t>
        </r>
      </text>
    </comment>
  </commentList>
</comments>
</file>

<file path=xl/sharedStrings.xml><?xml version="1.0" encoding="utf-8"?>
<sst xmlns="http://schemas.openxmlformats.org/spreadsheetml/2006/main" count="210" uniqueCount="162">
  <si>
    <t>Despesas Fixas</t>
  </si>
  <si>
    <t>LEASING</t>
  </si>
  <si>
    <t>LICENCIAMENTO</t>
  </si>
  <si>
    <t>MATERIAL DE ESCRITORIO</t>
  </si>
  <si>
    <t>MATERIAL DE LIMPEZA</t>
  </si>
  <si>
    <t>NEXTEL</t>
  </si>
  <si>
    <t>PRÓ LABORE (SÓCIOS)</t>
  </si>
  <si>
    <t>PROPAGANDA</t>
  </si>
  <si>
    <t>SEGURANÇA</t>
  </si>
  <si>
    <t>SEGURO DE VIDA</t>
  </si>
  <si>
    <t>TELEFONE</t>
  </si>
  <si>
    <t>LIMPEZA</t>
  </si>
  <si>
    <t>TÁXI</t>
  </si>
  <si>
    <t>OUTRAS DESPESAS</t>
  </si>
  <si>
    <t>FUNCIONÁRIOS SALÁRIOS</t>
  </si>
  <si>
    <t xml:space="preserve">FUNCIONÁRIOS VT E VR </t>
  </si>
  <si>
    <t xml:space="preserve">JUROS </t>
  </si>
  <si>
    <t>TARIFAS DIVERSAS BANCOS</t>
  </si>
  <si>
    <t>INFORMATICA E SISTEMA</t>
  </si>
  <si>
    <t>MANUTENÇÃO VEÍCULO</t>
  </si>
  <si>
    <t>MANUTENÇÕES DIVERSAS</t>
  </si>
  <si>
    <t>SITE</t>
  </si>
  <si>
    <t>MARKETING DESPESAS E INVESTIMENTOS</t>
  </si>
  <si>
    <t xml:space="preserve">Número de pessoas produtivas </t>
  </si>
  <si>
    <t>Dias trabalhados no mês (média por pessoa)</t>
  </si>
  <si>
    <t>HORAS PRODUTIVAS MÁXIMAS NO MÊS</t>
  </si>
  <si>
    <t>% de produtividade</t>
  </si>
  <si>
    <t>MÃO DE OBRA DIRETA OU CAPACIDADE PRODUTIVA</t>
  </si>
  <si>
    <t>Total de horas produtivas ou disponibilizadas no mês</t>
  </si>
  <si>
    <t>CUSTO HORA</t>
  </si>
  <si>
    <t>Horas</t>
  </si>
  <si>
    <t>VAMOS CALCULAR O PREÇO DE VENDA DO SERVIÇO</t>
  </si>
  <si>
    <t>R$</t>
  </si>
  <si>
    <t>Atenção &gt;&gt;&gt;&gt; Mão de Obra Direta é a que produz. Exemplo, numa mecânica, a Mão de Obra Direta é o Mecânico.</t>
  </si>
  <si>
    <t>HORAS TRABALHADAS NO SERVIÇO</t>
  </si>
  <si>
    <t>CUSTO DAS HORAS</t>
  </si>
  <si>
    <t xml:space="preserve">    Produto A:</t>
  </si>
  <si>
    <t xml:space="preserve">    Produto B:</t>
  </si>
  <si>
    <t xml:space="preserve">    Produto C:</t>
  </si>
  <si>
    <t xml:space="preserve">    Produto D:</t>
  </si>
  <si>
    <t xml:space="preserve">    Produto E:</t>
  </si>
  <si>
    <t>TOTAL PRODUTO OU MATERIAL UTILIZADO NO SERVIÇO</t>
  </si>
  <si>
    <t xml:space="preserve">    Impostos</t>
  </si>
  <si>
    <t xml:space="preserve">    Comisssão</t>
  </si>
  <si>
    <t xml:space="preserve">    Taxa Administrativa de Cartões</t>
  </si>
  <si>
    <t xml:space="preserve">    Frete</t>
  </si>
  <si>
    <t>%</t>
  </si>
  <si>
    <t xml:space="preserve">    Embalalgens</t>
  </si>
  <si>
    <t xml:space="preserve">    Lucro Desejado</t>
  </si>
  <si>
    <t>TOTAL DAS TAXAS DE INCIDÊNCIA</t>
  </si>
  <si>
    <t>TAXA DE MARCAÇÃO (MULTIPLICADORA)</t>
  </si>
  <si>
    <t>FORMANDO O PREÇO DE VENDAS DO SERVIÇO</t>
  </si>
  <si>
    <t xml:space="preserve">  CUSTO DAS HORAS (R$)</t>
  </si>
  <si>
    <t xml:space="preserve">  CUSTO DOS PRODUTOS OU MATERIAIS (R$)</t>
  </si>
  <si>
    <t>TOTAL DO CUSTO (R$)</t>
  </si>
  <si>
    <t>APLICAR A TAXA DE MARCAÇÃO</t>
  </si>
  <si>
    <t>7º agora poderemos formar o Preço à Vista do Serviço:</t>
  </si>
  <si>
    <t xml:space="preserve">    somamos o Custo Total das Horas + o Custo Total dos Produtos ou Materiais utilizados no Serviço, em REAIS;</t>
  </si>
  <si>
    <t xml:space="preserve">    encontramos o Preço À Vista do Serviço conforme aba CALCULANDO PREÇO: 5º Quadro.</t>
  </si>
  <si>
    <t>&gt;&gt;&gt;&gt; Mão de Obra que executa o Serviço</t>
  </si>
  <si>
    <t>Capacidade Produtiva Disponivel</t>
  </si>
  <si>
    <t>8º e, para determinar o Preço A Prazo, utilizar a Aba Preço A Prazo, escolhendo o prazo na Coluna e a Taxa de Juros na Linha.</t>
  </si>
  <si>
    <t>Por exemplo, se pretendo financiar ao cliente 3 parcelas a juros de 2%, devo multiplicar o Preço Á Vista pelo Coeficiente igual 0,3468.</t>
  </si>
  <si>
    <t>despesas chamadas futuras, como previsão de 13º, férias e depreciação do imobilizado e não esquecer do pró labore).</t>
  </si>
  <si>
    <t>Atenção&gt;&gt;&gt;&gt; atentar que as Despesas Fixas Mensais deve ter uma certa constância (gerir com cuidado, considerando todas as despesas, incluin-</t>
  </si>
  <si>
    <t xml:space="preserve">                                                para descanso, café, fumar cigarro, banheiro, etc. Por isso, deduzimos um percentual para encontrarmos as horas</t>
  </si>
  <si>
    <t xml:space="preserve">                                                DISPONÍVEIS ou DISPONIBILIZADAS, de fato, pelo Colaborador.</t>
  </si>
  <si>
    <t xml:space="preserve">3º com os dados acima, Despesas Fixas e Capacidade Produtiva da empresa (HORAS DISPONIBILIZADAS PELA MÃO DE OBRA DIRETA), </t>
  </si>
  <si>
    <t>vamos calcular o Custo Hora (aba CALCULANDO PREÇO: 1º Quadro).</t>
  </si>
  <si>
    <t>O valor deve cobrir o custo direto da mercadoria, produto ou serviço, somado às despesas variáveis e fixas proporcionais. Além disso, deve gerar lucro líquido. Para definir o preço de venda de um produto e/ou serviço, o empresário deve considerar dois aspectos: o mercadológico (externo) e o financeiro (interno).</t>
  </si>
  <si>
    <t>A definição do preço adequado de venda de um produto ou serviço junto ao mercado depende do equilíbrio entre o preço de mercado e o valor calculado, em função dos seus custos e despesas</t>
  </si>
  <si>
    <t>Preço não pode decorrer de palpites.</t>
  </si>
  <si>
    <t>Esse processo é completamente estratégico e exige que você analise o financeiro, o mercado e, até mesmo, o marketing do seu negócio.</t>
  </si>
  <si>
    <t xml:space="preserve">                        Demais Mão de Obra, como Recepcionista e Faturamento, por exemplo, não são Direta mas integram a Despesas Fixas totais.</t>
  </si>
  <si>
    <r>
      <t xml:space="preserve">                        </t>
    </r>
    <r>
      <rPr>
        <b/>
        <sz val="11"/>
        <color theme="1"/>
        <rFont val="Arial"/>
        <family val="2"/>
      </rPr>
      <t>IMPORTANTE</t>
    </r>
    <r>
      <rPr>
        <sz val="11"/>
        <color theme="1"/>
        <rFont val="Arial"/>
        <family val="2"/>
      </rPr>
      <t xml:space="preserve">: </t>
    </r>
    <r>
      <rPr>
        <u/>
        <sz val="11"/>
        <color theme="1"/>
        <rFont val="Arial"/>
        <family val="2"/>
      </rPr>
      <t>é o total das Horas Disponíveis</t>
    </r>
    <r>
      <rPr>
        <sz val="11"/>
        <color theme="1"/>
        <rFont val="Arial"/>
        <family val="2"/>
      </rPr>
      <t xml:space="preserve">, ou seja, há uma quantidade legal de horas, mas essa Mão de Obra tem paradas </t>
    </r>
  </si>
  <si>
    <r>
      <t xml:space="preserve">Estabelecimento da </t>
    </r>
    <r>
      <rPr>
        <b/>
        <sz val="11"/>
        <color theme="1"/>
        <rFont val="Arial"/>
        <family val="2"/>
      </rPr>
      <t>MÃO DE OBRA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DIRETA</t>
    </r>
    <r>
      <rPr>
        <sz val="11"/>
        <color theme="1"/>
        <rFont val="Arial"/>
        <family val="2"/>
      </rPr>
      <t xml:space="preserve"> ou </t>
    </r>
    <r>
      <rPr>
        <b/>
        <sz val="11"/>
        <color theme="1"/>
        <rFont val="Arial"/>
        <family val="2"/>
      </rPr>
      <t>CAPACIDADE PRODUTIVA DA EMPRESA</t>
    </r>
    <r>
      <rPr>
        <sz val="11"/>
        <color theme="1"/>
        <rFont val="Arial"/>
        <family val="2"/>
      </rPr>
      <t xml:space="preserve"> conforme aba CAPACIDADE PRODUTIVA.</t>
    </r>
  </si>
  <si>
    <t xml:space="preserve">Com os dados das Despesas Fixas e Capacidade Produtiva da empresa (HORAS DISPONIBILIZADAS PELA MÃO DE OBRA DIRETA), </t>
  </si>
  <si>
    <t>PREÇO DE VENDA À VISTA</t>
  </si>
  <si>
    <t>NOTA IMPORTANTE: é equivocada a aplicação direta de percentual, pois haverá distorções no cálculo e, por isso, usa-se o Mark Up (taxa de mar-</t>
  </si>
  <si>
    <t>cação). Ou seja, se se aplicar 60% sobre um custo de R$ 100,00, calculando R$ 160,00 para venda, a margem sobre o preço de venda será de</t>
  </si>
  <si>
    <t>Nessa fórmula, somente o percentual de margem desejada é que é autalizada. No caso, a margem pretendida é 60%.</t>
  </si>
  <si>
    <t>Dessa forma, o preço de venda, ao multiplicar o custo de R$ 100,00 por 2,50, será R$ 250,00 e não R$ 160,00</t>
  </si>
  <si>
    <t>Esse descuido pode provocar muita perda para a empresa vendedora.</t>
  </si>
  <si>
    <t>O Roteiro recomendado para a formação de preços de Serviços deverá sequencial como apuração das Despesas Fixas mensais; determinação da capacidade produtiva (mão de obra direta);  apuração das horas  necessárias para a execução; apurar o custo do material utilizado; aplicação dos índices percentuais de comer-</t>
  </si>
  <si>
    <t xml:space="preserve">Com a apuração do total das Despesas Fixas Mensais e Capacidade Produtiva da empresa (HORAS DISPONIBILIZADAS PELA MÃO DE OBRA </t>
  </si>
  <si>
    <t>Agora, precismos estabelecer as horas previstas para execução do Serviço e multiplicar pelo Custo Hora para encontrar o Custo das Horas Totais</t>
  </si>
  <si>
    <t>CUSTO HORA CALCULADO</t>
  </si>
  <si>
    <t>TOTAL DO CUSTO DO TRABALHO</t>
  </si>
  <si>
    <t>Neste momento, apuramos o total de Produtos ou Material utilizados para a execução do Serviço.</t>
  </si>
  <si>
    <t>Esse total PERCENTUAL deverá ser aplicado à soma do Custo Hora da Mão de Obra + Material aplicado.</t>
  </si>
  <si>
    <t>Essa aplicação não é direta mas através de um índice chamado Taxa de Marcação ou ``Mark Up´´ (``Mark Up´´ multiplicador).</t>
  </si>
  <si>
    <t>37,50% e não 60%. Assim, aplica-se o Mark Up (taxa marcação) através da fórmula: 100 / (100 - 60) = 2,50.</t>
  </si>
  <si>
    <t>Nessa fórmula, somente o percentual de margem desejada é que é atualizada. No caso, a margem pretendida é 60%.</t>
  </si>
  <si>
    <t>TOTAL DOS ÍNDICES DE COMERCIALIZAÇÃO</t>
  </si>
  <si>
    <t>CÁLCULO DO MARK UP MULTIPLICADOR</t>
  </si>
  <si>
    <t xml:space="preserve">    Margem Desejada (Índice de Comercialização)</t>
  </si>
  <si>
    <t xml:space="preserve">     Fórmula de Cálculo</t>
  </si>
  <si>
    <t xml:space="preserve">      Cálculo do Mark Up</t>
  </si>
  <si>
    <t xml:space="preserve">    Agora poderemos formar o Preço à Vista do Serviço, pois temos os dados necessários:</t>
  </si>
  <si>
    <t xml:space="preserve">    essa soma total multiplicamos pela Taxa de Marcação Multiplicadora e</t>
  </si>
  <si>
    <t>4º Passo</t>
  </si>
  <si>
    <t>1º</t>
  </si>
  <si>
    <t>2º</t>
  </si>
  <si>
    <t>3º</t>
  </si>
  <si>
    <t>Passos</t>
  </si>
  <si>
    <t>5º Passo</t>
  </si>
  <si>
    <t>6º Passo</t>
  </si>
  <si>
    <t>O Roteiro recomendado para a formação de preços de Serviços deverá ter sequencial como apuração das</t>
  </si>
  <si>
    <t>7º Passo</t>
  </si>
  <si>
    <t>cialização (imposto, comissão, taxas de cartões, frete, embalagem e lucro) e, pronto, temos o preço à vista.</t>
  </si>
  <si>
    <t>vamos calcular o Custo Hora.</t>
  </si>
  <si>
    <t>4º apurar as horas previstas para execução do Serviço e multiplicar pelo Custo Hora para encontrar o Custo das Horas.</t>
  </si>
  <si>
    <t>5º registrar e somar o total de Produtos ou Material utilizados para a execução do Serviço.</t>
  </si>
  <si>
    <t xml:space="preserve">6º somar os percentuais de Impostos, Comissão, Taxas Administrativas de Cartões, Fretem Embalagem e Lucro que chamamos de Índices de </t>
  </si>
  <si>
    <t>Comercialização, mas que devem ser aplicados através da Taxa de Marcação Multiplicadora (Mark Up Multiplicador).</t>
  </si>
  <si>
    <t>37,50% e não 60%. Assim, aplica-se o Mark Up Multiplicador (taxa marcação) através da fórmula: 100 / (100 -60) = 2,50.</t>
  </si>
  <si>
    <t xml:space="preserve">    encontramos o Preço À Vista do Serviço.</t>
  </si>
  <si>
    <t>OU</t>
  </si>
  <si>
    <t>Escolher o percentual de Juros desejados e registrar na Aba Cálculo Coeficientes e, depois, ir à Aba Cálculo de Preços a Prazo e preencher:</t>
  </si>
  <si>
    <t xml:space="preserve">    o preço à Vista (copiar do cálculo de Preço à Vista)</t>
  </si>
  <si>
    <t xml:space="preserve">    a data da operação</t>
  </si>
  <si>
    <t xml:space="preserve">    o valor de entrada (R$ 0,01 sempre)  </t>
  </si>
  <si>
    <t xml:space="preserve">    juros pretendidos</t>
  </si>
  <si>
    <t>E, pronto, teremos o valor das parcelas com os juros embutidos.</t>
  </si>
  <si>
    <t>DIRETA), vamos calcular o Custo Hora (aba CALCULANDO PREÇO: 1º Passo)</t>
  </si>
  <si>
    <t xml:space="preserve">Somar os PERCENTUAIS de Impostos, Comissão, Taxas Administrativas de Cartões, Frete, Embalagem e Lucro que chamamos de Índices de </t>
  </si>
  <si>
    <t>Comercialização.</t>
  </si>
  <si>
    <t xml:space="preserve">    número de parcelas e</t>
  </si>
  <si>
    <r>
      <t xml:space="preserve">Apuração das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</si>
  <si>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Com o objetivo de colaborar com a formação de preços para Serviços, sugerimos seguir o roteiro com os </t>
    </r>
    <r>
      <rPr>
        <b/>
        <sz val="11"/>
        <color theme="1"/>
        <rFont val="Gadugi"/>
        <family val="2"/>
      </rPr>
      <t>8 PASSOS</t>
    </r>
    <r>
      <rPr>
        <sz val="11"/>
        <color theme="1"/>
        <rFont val="Gadugi"/>
        <family val="2"/>
      </rPr>
      <t xml:space="preserve"> abaixo:</t>
    </r>
  </si>
  <si>
    <r>
      <t xml:space="preserve">1º apurar 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</si>
  <si>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2º estabelecer a </t>
    </r>
    <r>
      <rPr>
        <b/>
        <sz val="11"/>
        <color theme="1"/>
        <rFont val="Gadugi"/>
        <family val="2"/>
      </rPr>
      <t>MÃO DE OBRA</t>
    </r>
    <r>
      <rPr>
        <sz val="11"/>
        <color theme="1"/>
        <rFont val="Gadugi"/>
        <family val="2"/>
      </rPr>
      <t xml:space="preserve"> </t>
    </r>
    <r>
      <rPr>
        <b/>
        <sz val="11"/>
        <color theme="1"/>
        <rFont val="Gadugi"/>
        <family val="2"/>
      </rPr>
      <t>DIRETA</t>
    </r>
    <r>
      <rPr>
        <sz val="11"/>
        <color theme="1"/>
        <rFont val="Gadugi"/>
        <family val="2"/>
      </rPr>
      <t xml:space="preserve"> ou </t>
    </r>
    <r>
      <rPr>
        <b/>
        <sz val="11"/>
        <color theme="1"/>
        <rFont val="Gadugi"/>
        <family val="2"/>
      </rPr>
      <t>CAPACIDADE PRODUTIVA DA EMPRESA</t>
    </r>
    <r>
      <rPr>
        <sz val="11"/>
        <color theme="1"/>
        <rFont val="Gadugi"/>
        <family val="2"/>
      </rPr>
      <t xml:space="preserve"> conforme aba CAPACIDADE PRODUTIVA.</t>
    </r>
  </si>
  <si>
    <r>
      <t xml:space="preserve">                        </t>
    </r>
    <r>
      <rPr>
        <b/>
        <sz val="11"/>
        <color theme="1"/>
        <rFont val="Gadugi"/>
        <family val="2"/>
      </rPr>
      <t>IMPORTANTE</t>
    </r>
    <r>
      <rPr>
        <sz val="11"/>
        <color theme="1"/>
        <rFont val="Gadugi"/>
        <family val="2"/>
      </rPr>
      <t xml:space="preserve">: </t>
    </r>
    <r>
      <rPr>
        <u/>
        <sz val="11"/>
        <color theme="1"/>
        <rFont val="Gadugi"/>
        <family val="2"/>
      </rPr>
      <t>é o total das Horas Disponíveis</t>
    </r>
    <r>
      <rPr>
        <sz val="11"/>
        <color theme="1"/>
        <rFont val="Gadugi"/>
        <family val="2"/>
      </rPr>
      <t xml:space="preserve">, ou seja, há uma quantidade legal de horas, mas essa Mão de Obra tem paradas </t>
    </r>
  </si>
  <si>
    <r>
      <t xml:space="preserve">Horas diárias </t>
    </r>
    <r>
      <rPr>
        <b/>
        <sz val="11"/>
        <color rgb="FF262626"/>
        <rFont val="Gadugi"/>
        <family val="2"/>
      </rPr>
      <t>máximas</t>
    </r>
    <r>
      <rPr>
        <sz val="11"/>
        <color rgb="FF262626"/>
        <rFont val="Gadugi"/>
        <family val="2"/>
      </rPr>
      <t xml:space="preserve"> produtivas (média por pessoa)</t>
    </r>
  </si>
  <si>
    <t>SOCIOS PLANO DE SAUDE</t>
  </si>
  <si>
    <t>PREVIDENCIA PRIVADA SOCIOS</t>
  </si>
  <si>
    <t>PRESTADORES DE SERVIÇOS (APOIO)</t>
  </si>
  <si>
    <t>ESTAGIARIO</t>
  </si>
  <si>
    <t>FRELANCER</t>
  </si>
  <si>
    <t>DEPRECIAÇÃO COMPUTADOR</t>
  </si>
  <si>
    <t>DEPRECIAÇÃO OUTROS*</t>
  </si>
  <si>
    <t>CURSOS E VIAGENS</t>
  </si>
  <si>
    <t>BRINDES CLIENTES (FINAL DE ANO)</t>
  </si>
  <si>
    <t xml:space="preserve">PAPELARIA </t>
  </si>
  <si>
    <t>DAS</t>
  </si>
  <si>
    <t>TRANSPORTE e combustivel</t>
  </si>
  <si>
    <t>PRO-LABORE *</t>
  </si>
  <si>
    <t>Produto C:</t>
  </si>
  <si>
    <t>Novelo 1: 60</t>
  </si>
  <si>
    <t>ALUGUEL *</t>
  </si>
  <si>
    <t>MARKETING Trafego pago</t>
  </si>
  <si>
    <t>FEIRAS</t>
  </si>
  <si>
    <t>ADOBE</t>
  </si>
  <si>
    <t>COMPRA DE RECEITA E MODELOS</t>
  </si>
  <si>
    <t>DOMINIO E SITE</t>
  </si>
  <si>
    <t>CUSTO COM FRETE</t>
  </si>
  <si>
    <t>SOCIOS 13º SALÁRIO E FÉRIAS (PREVISÃO)</t>
  </si>
  <si>
    <t xml:space="preserve">ENERGIA </t>
  </si>
  <si>
    <t xml:space="preserve">INTERNET </t>
  </si>
  <si>
    <t>MANUTENÇÃO VEÍCULO*</t>
  </si>
  <si>
    <t>outras despesas</t>
  </si>
  <si>
    <t>100 / (100 - 23)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</si>
</sst>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2"/>
      <color theme="0"/>
      <name val="Gadugi"/>
      <family val="2"/>
    </font>
    <font>
      <b/>
      <sz val="11"/>
      <color theme="1"/>
      <name val="Gadugi"/>
      <family val="2"/>
    </font>
    <font>
      <u/>
      <sz val="11"/>
      <color theme="1"/>
      <name val="Gadugi"/>
      <family val="2"/>
    </font>
    <font>
      <b/>
      <sz val="18"/>
      <color rgb="FFC00000"/>
      <name val="Gadugi"/>
      <family val="2"/>
    </font>
    <font>
      <sz val="10"/>
      <color theme="1"/>
      <name val="Gadugi"/>
      <family val="2"/>
    </font>
    <font>
      <sz val="10"/>
      <name val="Gadugi"/>
      <family val="2"/>
    </font>
    <font>
      <b/>
      <sz val="11"/>
      <color theme="0"/>
      <name val="Gadugi"/>
      <family val="2"/>
    </font>
    <font>
      <sz val="11"/>
      <color rgb="FF262626"/>
      <name val="Gadugi"/>
      <family val="2"/>
    </font>
    <font>
      <b/>
      <sz val="11"/>
      <color rgb="FF262626"/>
      <name val="Gadugi"/>
      <family val="2"/>
    </font>
    <font>
      <b/>
      <sz val="10"/>
      <name val="Gadugi"/>
      <family val="2"/>
    </font>
    <font>
      <sz val="11"/>
      <color theme="0"/>
      <name val="Gadugi"/>
      <family val="2"/>
    </font>
    <font>
      <sz val="11"/>
      <color theme="1"/>
      <name val="Eras Medium ITC"/>
      <family val="2"/>
    </font>
    <font>
      <b/>
      <sz val="11"/>
      <color rgb="FF0071BA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1BA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C1FF"/>
        <bgColor indexed="64"/>
      </patternFill>
    </fill>
  </fills>
  <borders count="10">
    <border>
      <left/>
      <right/>
      <top/>
      <bottom/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 style="mediumDashed">
        <color rgb="FF0071BA"/>
      </bottom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/>
      <diagonal/>
    </border>
    <border>
      <left style="mediumDashed">
        <color rgb="FF0071BA"/>
      </left>
      <right style="mediumDashed">
        <color rgb="FF0071BA"/>
      </right>
      <top/>
      <bottom/>
      <diagonal/>
    </border>
    <border>
      <left style="mediumDashed">
        <color rgb="FF0071BA"/>
      </left>
      <right style="mediumDashed">
        <color rgb="FF0071BA"/>
      </right>
      <top/>
      <bottom style="mediumDashed">
        <color rgb="FF0071BA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Font="1"/>
    <xf numFmtId="0" fontId="6" fillId="6" borderId="2" xfId="0" applyFont="1" applyFill="1" applyBorder="1"/>
    <xf numFmtId="0" fontId="7" fillId="6" borderId="3" xfId="0" applyFont="1" applyFill="1" applyBorder="1" applyAlignment="1">
      <alignment wrapText="1"/>
    </xf>
    <xf numFmtId="0" fontId="7" fillId="6" borderId="3" xfId="0" applyFont="1" applyFill="1" applyBorder="1"/>
    <xf numFmtId="0" fontId="7" fillId="6" borderId="4" xfId="0" applyFont="1" applyFill="1" applyBorder="1"/>
    <xf numFmtId="0" fontId="6" fillId="4" borderId="0" xfId="0" applyFont="1" applyFill="1"/>
    <xf numFmtId="0" fontId="6" fillId="6" borderId="0" xfId="0" applyFont="1" applyFill="1"/>
    <xf numFmtId="0" fontId="6" fillId="3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6" fillId="6" borderId="3" xfId="0" applyFont="1" applyFill="1" applyBorder="1"/>
    <xf numFmtId="0" fontId="6" fillId="6" borderId="4" xfId="0" applyFont="1" applyFill="1" applyBorder="1"/>
    <xf numFmtId="0" fontId="6" fillId="0" borderId="0" xfId="0" applyFont="1" applyFill="1"/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7" borderId="6" xfId="0" applyFont="1" applyFill="1" applyBorder="1" applyAlignment="1" applyProtection="1">
      <alignment horizontal="left" vertical="center" wrapText="1"/>
      <protection locked="0"/>
    </xf>
    <xf numFmtId="43" fontId="13" fillId="4" borderId="5" xfId="2" applyFont="1" applyFill="1" applyBorder="1" applyAlignment="1" applyProtection="1">
      <alignment horizontal="left" vertical="center" wrapText="1"/>
      <protection locked="0"/>
    </xf>
    <xf numFmtId="43" fontId="13" fillId="7" borderId="6" xfId="2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/>
    <xf numFmtId="4" fontId="14" fillId="5" borderId="0" xfId="0" applyNumberFormat="1" applyFont="1" applyFill="1" applyBorder="1"/>
    <xf numFmtId="0" fontId="0" fillId="0" borderId="0" xfId="0" applyFill="1"/>
    <xf numFmtId="0" fontId="0" fillId="6" borderId="2" xfId="0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8" fillId="5" borderId="0" xfId="0" applyFont="1" applyFill="1" applyBorder="1"/>
    <xf numFmtId="0" fontId="1" fillId="6" borderId="4" xfId="0" applyFont="1" applyFill="1" applyBorder="1"/>
    <xf numFmtId="0" fontId="17" fillId="4" borderId="5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 applyAlignment="1">
      <alignment horizontal="left"/>
    </xf>
    <xf numFmtId="9" fontId="20" fillId="0" borderId="0" xfId="1" applyFont="1" applyFill="1" applyBorder="1" applyAlignment="1">
      <alignment horizontal="center"/>
    </xf>
    <xf numFmtId="1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5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10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9" xfId="0" applyFont="1" applyFill="1" applyBorder="1" applyAlignment="1" applyProtection="1">
      <alignment horizontal="center" vertical="center" wrapText="1"/>
      <protection locked="0"/>
    </xf>
    <xf numFmtId="10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9" xfId="2" applyFont="1" applyFill="1" applyBorder="1" applyAlignment="1" applyProtection="1">
      <alignment horizontal="center" vertical="center" wrapText="1"/>
      <protection locked="0"/>
    </xf>
    <xf numFmtId="43" fontId="13" fillId="8" borderId="9" xfId="2" applyFont="1" applyFill="1" applyBorder="1" applyAlignment="1" applyProtection="1">
      <alignment horizontal="center" vertical="center" wrapText="1"/>
      <protection locked="0"/>
    </xf>
    <xf numFmtId="43" fontId="18" fillId="5" borderId="0" xfId="0" applyNumberFormat="1" applyFont="1" applyFill="1" applyBorder="1"/>
    <xf numFmtId="2" fontId="17" fillId="4" borderId="5" xfId="0" applyNumberFormat="1" applyFont="1" applyFill="1" applyBorder="1" applyAlignment="1" applyProtection="1">
      <alignment vertical="center" wrapText="1"/>
      <protection locked="0"/>
    </xf>
    <xf numFmtId="2" fontId="13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5" xfId="0" applyNumberFormat="1" applyFont="1" applyFill="1" applyBorder="1" applyAlignment="1" applyProtection="1">
      <alignment vertical="center" wrapText="1"/>
      <protection locked="0"/>
    </xf>
    <xf numFmtId="165" fontId="13" fillId="7" borderId="6" xfId="2" applyNumberFormat="1" applyFont="1" applyFill="1" applyBorder="1" applyAlignment="1" applyProtection="1">
      <alignment horizontal="left" vertical="center" wrapText="1"/>
      <protection locked="0"/>
    </xf>
    <xf numFmtId="165" fontId="13" fillId="4" borderId="5" xfId="0" applyNumberFormat="1" applyFont="1" applyFill="1" applyBorder="1" applyAlignment="1" applyProtection="1">
      <alignment vertical="center" wrapText="1"/>
      <protection locked="0"/>
    </xf>
    <xf numFmtId="1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14" fillId="5" borderId="0" xfId="0" applyNumberFormat="1" applyFont="1" applyFill="1" applyBorder="1" applyAlignment="1">
      <alignment horizontal="center"/>
    </xf>
    <xf numFmtId="44" fontId="14" fillId="5" borderId="0" xfId="0" applyNumberFormat="1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0071BA"/>
      <color rgb="FFBDD7EE"/>
      <color rgb="FFDDEBF7"/>
      <color rgb="FFC9F1FF"/>
      <color rgb="FF5B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0</xdr:rowOff>
    </xdr:from>
    <xdr:to>
      <xdr:col>17</xdr:col>
      <xdr:colOff>245516</xdr:colOff>
      <xdr:row>42</xdr:row>
      <xdr:rowOff>12700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6D6EEE-D427-534D-99DA-4E01DBA1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" y="0"/>
          <a:ext cx="14253617" cy="8013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133349</xdr:rowOff>
    </xdr:from>
    <xdr:to>
      <xdr:col>1</xdr:col>
      <xdr:colOff>1002240</xdr:colOff>
      <xdr:row>2</xdr:row>
      <xdr:rowOff>161836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130389-5EFB-42FF-BD1C-096E0F36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0</xdr:row>
      <xdr:rowOff>123825</xdr:rowOff>
    </xdr:from>
    <xdr:to>
      <xdr:col>1</xdr:col>
      <xdr:colOff>7117290</xdr:colOff>
      <xdr:row>2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3FB8FE2-A96E-4157-B3D6-891A2B057195}"/>
            </a:ext>
          </a:extLst>
        </xdr:cNvPr>
        <xdr:cNvSpPr txBox="1"/>
      </xdr:nvSpPr>
      <xdr:spPr>
        <a:xfrm>
          <a:off x="1878539" y="1238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7º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CALCULANDO O PREÇO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0</xdr:rowOff>
    </xdr:from>
    <xdr:to>
      <xdr:col>1</xdr:col>
      <xdr:colOff>8574615</xdr:colOff>
      <xdr:row>2</xdr:row>
      <xdr:rowOff>9526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E243EE9-938B-4E78-B441-8DFB95BCD627}"/>
            </a:ext>
          </a:extLst>
        </xdr:cNvPr>
        <xdr:cNvGrpSpPr/>
      </xdr:nvGrpSpPr>
      <xdr:grpSpPr>
        <a:xfrm>
          <a:off x="7869765" y="1905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FA347C5B-4F30-BCD7-68AA-FDBF6D0B5221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FC083AAD-B212-FDD5-3C11-8CE2C853C11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171450</xdr:rowOff>
    </xdr:from>
    <xdr:to>
      <xdr:col>4</xdr:col>
      <xdr:colOff>552450</xdr:colOff>
      <xdr:row>8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52925" y="552450"/>
          <a:ext cx="1905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361950</xdr:colOff>
      <xdr:row>8</xdr:row>
      <xdr:rowOff>114300</xdr:rowOff>
    </xdr:from>
    <xdr:to>
      <xdr:col>4</xdr:col>
      <xdr:colOff>647700</xdr:colOff>
      <xdr:row>11</xdr:row>
      <xdr:rowOff>19050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981700" y="1638300"/>
          <a:ext cx="28575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12</xdr:row>
      <xdr:rowOff>104774</xdr:rowOff>
    </xdr:from>
    <xdr:to>
      <xdr:col>4</xdr:col>
      <xdr:colOff>704850</xdr:colOff>
      <xdr:row>18</xdr:row>
      <xdr:rowOff>9525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276975" y="2438399"/>
          <a:ext cx="304800" cy="1066801"/>
        </a:xfrm>
        <a:prstGeom prst="rightBrace">
          <a:avLst>
            <a:gd name="adj1" fmla="val 8333"/>
            <a:gd name="adj2" fmla="val 5270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19</xdr:row>
      <xdr:rowOff>19050</xdr:rowOff>
    </xdr:from>
    <xdr:to>
      <xdr:col>4</xdr:col>
      <xdr:colOff>628650</xdr:colOff>
      <xdr:row>29</xdr:row>
      <xdr:rowOff>28575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6276975" y="3714750"/>
          <a:ext cx="228600" cy="2143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428625</xdr:colOff>
      <xdr:row>32</xdr:row>
      <xdr:rowOff>180975</xdr:rowOff>
    </xdr:from>
    <xdr:to>
      <xdr:col>4</xdr:col>
      <xdr:colOff>657225</xdr:colOff>
      <xdr:row>38</xdr:row>
      <xdr:rowOff>0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305550" y="6619875"/>
          <a:ext cx="228600" cy="1381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102660</xdr:colOff>
      <xdr:row>0</xdr:row>
      <xdr:rowOff>19049</xdr:rowOff>
    </xdr:from>
    <xdr:to>
      <xdr:col>1</xdr:col>
      <xdr:colOff>1104900</xdr:colOff>
      <xdr:row>2</xdr:row>
      <xdr:rowOff>180886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945833-141D-7873-1CDA-2B435225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10" y="190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1371599</xdr:colOff>
      <xdr:row>0</xdr:row>
      <xdr:rowOff>9525</xdr:rowOff>
    </xdr:from>
    <xdr:to>
      <xdr:col>1</xdr:col>
      <xdr:colOff>7219950</xdr:colOff>
      <xdr:row>2</xdr:row>
      <xdr:rowOff>112395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5B74A01-533D-4F97-BD8D-3490E4AFA300}"/>
            </a:ext>
          </a:extLst>
        </xdr:cNvPr>
        <xdr:cNvSpPr txBox="1"/>
      </xdr:nvSpPr>
      <xdr:spPr>
        <a:xfrm>
          <a:off x="1504949" y="9525"/>
          <a:ext cx="5848351" cy="598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DEFINIÇÃO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PREÇO DE VENDA - SERVIÇOS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7648575</xdr:colOff>
      <xdr:row>0</xdr:row>
      <xdr:rowOff>76200</xdr:rowOff>
    </xdr:from>
    <xdr:to>
      <xdr:col>1</xdr:col>
      <xdr:colOff>8677275</xdr:colOff>
      <xdr:row>2</xdr:row>
      <xdr:rowOff>28576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928AE92-0647-4616-8A88-07CA9DAB6BDC}"/>
            </a:ext>
          </a:extLst>
        </xdr:cNvPr>
        <xdr:cNvGrpSpPr/>
      </xdr:nvGrpSpPr>
      <xdr:grpSpPr>
        <a:xfrm>
          <a:off x="7781925" y="76200"/>
          <a:ext cx="1028700" cy="447676"/>
          <a:chOff x="7343775" y="142875"/>
          <a:chExt cx="1257299" cy="514350"/>
        </a:xfrm>
      </xdr:grpSpPr>
      <xdr:sp macro="" textlink="">
        <xdr:nvSpPr>
          <xdr:cNvPr id="5" name="Paralelogramo 4">
            <a:extLst>
              <a:ext uri="{FF2B5EF4-FFF2-40B4-BE49-F238E27FC236}">
                <a16:creationId xmlns:a16="http://schemas.microsoft.com/office/drawing/2014/main" id="{E19CDE9B-817D-BF5A-7609-89D3096B3E14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13D3DF77-284D-C6FC-631A-2C2D100B8101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792345-4010-4DA8-AE3B-FBC61B15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970DFB3-3115-4EB2-9D3A-4F53BC1EAFAC}"/>
            </a:ext>
          </a:extLst>
        </xdr:cNvPr>
        <xdr:cNvSpPr txBox="1"/>
      </xdr:nvSpPr>
      <xdr:spPr>
        <a:xfrm>
          <a:off x="126893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COMO FORMAR PREÇOS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DE SERVIÇÕS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C71C6E9B-027C-44E2-A80B-8016E1EF32E8}"/>
            </a:ext>
          </a:extLst>
        </xdr:cNvPr>
        <xdr:cNvGrpSpPr/>
      </xdr:nvGrpSpPr>
      <xdr:grpSpPr>
        <a:xfrm>
          <a:off x="7669740" y="257175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72E35BB6-3D65-51EB-80A1-94C3A268B38A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1ADAB53-4233-776C-4B60-B0C7EB1C2A5D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20203D4-E072-495A-BF9D-63DCDE9E8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C483A6B0-9BC5-408E-A2C9-8F72083E8C52}"/>
            </a:ext>
          </a:extLst>
        </xdr:cNvPr>
        <xdr:cNvSpPr txBox="1"/>
      </xdr:nvSpPr>
      <xdr:spPr>
        <a:xfrm>
          <a:off x="140228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1º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DESPESAS FIXAS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0D3C9-4173-4245-ACCC-6A91CB5E6C5D}"/>
            </a:ext>
          </a:extLst>
        </xdr:cNvPr>
        <xdr:cNvGrpSpPr/>
      </xdr:nvGrpSpPr>
      <xdr:grpSpPr>
        <a:xfrm>
          <a:off x="7679265" y="257175"/>
          <a:ext cx="1028700" cy="447676"/>
          <a:chOff x="7343775" y="142875"/>
          <a:chExt cx="1257299" cy="514350"/>
        </a:xfrm>
      </xdr:grpSpPr>
      <xdr:sp macro="" textlink="">
        <xdr:nvSpPr>
          <xdr:cNvPr id="11" name="Paralelogramo 10">
            <a:extLst>
              <a:ext uri="{FF2B5EF4-FFF2-40B4-BE49-F238E27FC236}">
                <a16:creationId xmlns:a16="http://schemas.microsoft.com/office/drawing/2014/main" id="{9F2AA691-99AD-D5DB-E591-86B982AF75D0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11A19614-64F9-BE3D-ED6E-8673A072FB9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190499</xdr:rowOff>
    </xdr:from>
    <xdr:to>
      <xdr:col>1</xdr:col>
      <xdr:colOff>1192740</xdr:colOff>
      <xdr:row>2</xdr:row>
      <xdr:rowOff>38011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6A5C33-5D8C-4BF0-86B7-CB10ABFB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4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1459439</xdr:colOff>
      <xdr:row>0</xdr:row>
      <xdr:rowOff>180975</xdr:rowOff>
    </xdr:from>
    <xdr:to>
      <xdr:col>1</xdr:col>
      <xdr:colOff>7307790</xdr:colOff>
      <xdr:row>1</xdr:row>
      <xdr:rowOff>609600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3E2E332-22C8-49FC-8E41-6AC90E3C8F0F}"/>
            </a:ext>
          </a:extLst>
        </xdr:cNvPr>
        <xdr:cNvSpPr txBox="1"/>
      </xdr:nvSpPr>
      <xdr:spPr>
        <a:xfrm>
          <a:off x="1707089" y="1809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2º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CAPACIDADE PRODUTIVA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7736415</xdr:colOff>
      <xdr:row>1</xdr:row>
      <xdr:rowOff>57150</xdr:rowOff>
    </xdr:from>
    <xdr:to>
      <xdr:col>1</xdr:col>
      <xdr:colOff>8765115</xdr:colOff>
      <xdr:row>1</xdr:row>
      <xdr:rowOff>504826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EF32EE7F-1F61-40E3-B8E8-152F5BC12C9C}"/>
            </a:ext>
          </a:extLst>
        </xdr:cNvPr>
        <xdr:cNvGrpSpPr/>
      </xdr:nvGrpSpPr>
      <xdr:grpSpPr>
        <a:xfrm>
          <a:off x="7984065" y="2476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B44B672D-DEF4-C85D-5C95-58CE674CDA1D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0C26F113-DE10-3C2E-18C3-BDB6581B092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38099</xdr:rowOff>
    </xdr:from>
    <xdr:to>
      <xdr:col>1</xdr:col>
      <xdr:colOff>1087965</xdr:colOff>
      <xdr:row>2</xdr:row>
      <xdr:rowOff>85636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EF44F8-4BF3-4080-B836-8B6B9183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285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1354664</xdr:colOff>
      <xdr:row>1</xdr:row>
      <xdr:rowOff>28575</xdr:rowOff>
    </xdr:from>
    <xdr:to>
      <xdr:col>1</xdr:col>
      <xdr:colOff>7203015</xdr:colOff>
      <xdr:row>2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2D777D-8682-48CB-84BA-EDF8E603A9AC}"/>
            </a:ext>
          </a:extLst>
        </xdr:cNvPr>
        <xdr:cNvSpPr txBox="1"/>
      </xdr:nvSpPr>
      <xdr:spPr>
        <a:xfrm>
          <a:off x="1564214" y="2190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3º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CÁLCULO DO CUSTO HORA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7631640</xdr:colOff>
      <xdr:row>1</xdr:row>
      <xdr:rowOff>95250</xdr:rowOff>
    </xdr:from>
    <xdr:to>
      <xdr:col>1</xdr:col>
      <xdr:colOff>8660340</xdr:colOff>
      <xdr:row>1</xdr:row>
      <xdr:rowOff>542926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E752853-23C7-4E2E-A0E2-A0FCF53F7FC0}"/>
            </a:ext>
          </a:extLst>
        </xdr:cNvPr>
        <xdr:cNvGrpSpPr/>
      </xdr:nvGrpSpPr>
      <xdr:grpSpPr>
        <a:xfrm>
          <a:off x="7841190" y="2857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63D76B2E-9715-16F0-A0BA-6BAF7280C15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D3AF8F62-FADF-FEAA-6B02-B0A4F82DACB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38099</xdr:rowOff>
    </xdr:from>
    <xdr:to>
      <xdr:col>1</xdr:col>
      <xdr:colOff>954615</xdr:colOff>
      <xdr:row>2</xdr:row>
      <xdr:rowOff>47536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E2E8A5-BE7F-490D-B595-26A56648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80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1221314</xdr:colOff>
      <xdr:row>0</xdr:row>
      <xdr:rowOff>28575</xdr:rowOff>
    </xdr:from>
    <xdr:to>
      <xdr:col>1</xdr:col>
      <xdr:colOff>7069665</xdr:colOff>
      <xdr:row>2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7F6F0AE-E591-4041-A1E5-DE0D6D08FFF1}"/>
            </a:ext>
          </a:extLst>
        </xdr:cNvPr>
        <xdr:cNvSpPr txBox="1"/>
      </xdr:nvSpPr>
      <xdr:spPr>
        <a:xfrm>
          <a:off x="1830914" y="285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4º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HORAS NECESSÁRIAS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7498290</xdr:colOff>
      <xdr:row>0</xdr:row>
      <xdr:rowOff>95250</xdr:rowOff>
    </xdr:from>
    <xdr:to>
      <xdr:col>1</xdr:col>
      <xdr:colOff>8526990</xdr:colOff>
      <xdr:row>1</xdr:row>
      <xdr:rowOff>352426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F3E7703-F176-4096-B266-E3AF9A6A8F18}"/>
            </a:ext>
          </a:extLst>
        </xdr:cNvPr>
        <xdr:cNvGrpSpPr/>
      </xdr:nvGrpSpPr>
      <xdr:grpSpPr>
        <a:xfrm>
          <a:off x="8088840" y="952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1B54AE4B-5725-8DAC-F6D7-0DC01609B7DE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4F167C2F-F5C7-7476-A021-7BE8BCEDBE2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57149</xdr:rowOff>
    </xdr:from>
    <xdr:to>
      <xdr:col>2</xdr:col>
      <xdr:colOff>926040</xdr:colOff>
      <xdr:row>2</xdr:row>
      <xdr:rowOff>38011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603A8E-4CA7-4F00-9A28-A8D8DBC0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57149"/>
          <a:ext cx="1002240" cy="657137"/>
        </a:xfrm>
        <a:prstGeom prst="rect">
          <a:avLst/>
        </a:prstGeom>
      </xdr:spPr>
    </xdr:pic>
    <xdr:clientData/>
  </xdr:twoCellAnchor>
  <xdr:twoCellAnchor>
    <xdr:from>
      <xdr:col>2</xdr:col>
      <xdr:colOff>1192739</xdr:colOff>
      <xdr:row>0</xdr:row>
      <xdr:rowOff>47625</xdr:rowOff>
    </xdr:from>
    <xdr:to>
      <xdr:col>2</xdr:col>
      <xdr:colOff>7041090</xdr:colOff>
      <xdr:row>1</xdr:row>
      <xdr:rowOff>476250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0045F28-4B99-42E4-8AA6-ADA2300F8009}"/>
            </a:ext>
          </a:extLst>
        </xdr:cNvPr>
        <xdr:cNvSpPr txBox="1"/>
      </xdr:nvSpPr>
      <xdr:spPr>
        <a:xfrm>
          <a:off x="2411939" y="476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5º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MATERIAL UTILIZADO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2</xdr:col>
      <xdr:colOff>7469715</xdr:colOff>
      <xdr:row>0</xdr:row>
      <xdr:rowOff>114300</xdr:rowOff>
    </xdr:from>
    <xdr:to>
      <xdr:col>2</xdr:col>
      <xdr:colOff>8498415</xdr:colOff>
      <xdr:row>1</xdr:row>
      <xdr:rowOff>371476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F41E1A-B024-406B-BBB1-4874E5DA92D4}"/>
            </a:ext>
          </a:extLst>
        </xdr:cNvPr>
        <xdr:cNvGrpSpPr/>
      </xdr:nvGrpSpPr>
      <xdr:grpSpPr>
        <a:xfrm>
          <a:off x="8688915" y="1143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5C8DD96F-9C29-18FA-2975-731EBC2FA12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28BDDA3F-E710-3B82-9D6F-CA9B257DD0BF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95249</xdr:rowOff>
    </xdr:from>
    <xdr:to>
      <xdr:col>1</xdr:col>
      <xdr:colOff>973665</xdr:colOff>
      <xdr:row>2</xdr:row>
      <xdr:rowOff>95161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9F8710-ADA0-45CB-9B39-B76B6A8F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1240364</xdr:colOff>
      <xdr:row>0</xdr:row>
      <xdr:rowOff>85725</xdr:rowOff>
    </xdr:from>
    <xdr:to>
      <xdr:col>1</xdr:col>
      <xdr:colOff>7088715</xdr:colOff>
      <xdr:row>2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8BF017A-B260-459F-BFC5-F49AA9D9F399}"/>
            </a:ext>
          </a:extLst>
        </xdr:cNvPr>
        <xdr:cNvSpPr txBox="1"/>
      </xdr:nvSpPr>
      <xdr:spPr>
        <a:xfrm>
          <a:off x="1468964" y="857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6º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INDICE DE COMERCIALIZAÇÃO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7517340</xdr:colOff>
      <xdr:row>0</xdr:row>
      <xdr:rowOff>152400</xdr:rowOff>
    </xdr:from>
    <xdr:to>
      <xdr:col>1</xdr:col>
      <xdr:colOff>8546040</xdr:colOff>
      <xdr:row>1</xdr:row>
      <xdr:rowOff>409576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A7EF72A2-9F9E-4C0C-82ED-D5BED6AF3DBB}"/>
            </a:ext>
          </a:extLst>
        </xdr:cNvPr>
        <xdr:cNvGrpSpPr/>
      </xdr:nvGrpSpPr>
      <xdr:grpSpPr>
        <a:xfrm>
          <a:off x="7745940" y="1524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65124817-BD51-B0C2-1F75-4DB51F8F8F4C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F64C858-ACE2-0E8F-6173-A96B5CC5161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defaultColWidth="11.42578125"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showGridLines="0" showRowColHeaders="0" workbookViewId="0">
      <selection activeCell="E28" sqref="E28"/>
    </sheetView>
  </sheetViews>
  <sheetFormatPr defaultColWidth="8.85546875" defaultRowHeight="15" x14ac:dyDescent="0.25"/>
  <cols>
    <col min="2" max="2" width="137.7109375" customWidth="1"/>
  </cols>
  <sheetData>
    <row r="2" spans="2:2" ht="36" customHeight="1" x14ac:dyDescent="0.25"/>
    <row r="3" spans="2:2" ht="15.75" thickBot="1" x14ac:dyDescent="0.3"/>
    <row r="4" spans="2:2" ht="15.75" thickBot="1" x14ac:dyDescent="0.3">
      <c r="B4" s="31" t="s">
        <v>85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showGridLines="0" showRowColHeaders="0" workbookViewId="0">
      <selection activeCell="D3" sqref="D3"/>
    </sheetView>
  </sheetViews>
  <sheetFormatPr defaultColWidth="8.85546875" defaultRowHeight="15" x14ac:dyDescent="0.25"/>
  <cols>
    <col min="2" max="2" width="38.7109375" bestFit="1" customWidth="1"/>
    <col min="4" max="4" width="8.42578125" customWidth="1"/>
  </cols>
  <sheetData>
    <row r="3" spans="2:4" ht="21.95" customHeight="1" x14ac:dyDescent="0.25">
      <c r="B3" s="14" t="s">
        <v>34</v>
      </c>
      <c r="C3" s="14" t="s">
        <v>30</v>
      </c>
      <c r="D3" s="15">
        <v>1</v>
      </c>
    </row>
    <row r="4" spans="2:4" ht="21.95" customHeight="1" x14ac:dyDescent="0.25">
      <c r="B4" s="16" t="s">
        <v>86</v>
      </c>
      <c r="C4" s="16" t="s">
        <v>32</v>
      </c>
      <c r="D4" s="54">
        <f>'CUSTO HORA DO TRABALHO'!D7</f>
        <v>45.834893048128343</v>
      </c>
    </row>
    <row r="5" spans="2:4" ht="21.95" customHeight="1" x14ac:dyDescent="0.25">
      <c r="B5" s="14" t="s">
        <v>87</v>
      </c>
      <c r="C5" s="14" t="s">
        <v>32</v>
      </c>
      <c r="D5" s="39">
        <f>D4*D3</f>
        <v>45.834893048128343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&amp;R&amp;"Calibri"&amp;20&amp;KFF0000 Confidencial&amp;1#_x000D_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showGridLines="0" showRowColHeaders="0" topLeftCell="B1" workbookViewId="0">
      <selection activeCell="C25" sqref="C25"/>
    </sheetView>
  </sheetViews>
  <sheetFormatPr defaultColWidth="8.85546875" defaultRowHeight="15" x14ac:dyDescent="0.25"/>
  <cols>
    <col min="1" max="2" width="9.140625" customWidth="1"/>
    <col min="3" max="3" width="127.85546875" style="23" customWidth="1"/>
  </cols>
  <sheetData>
    <row r="2" spans="3:3" ht="38.25" customHeight="1" x14ac:dyDescent="0.25"/>
    <row r="3" spans="3:3" ht="15.75" thickBot="1" x14ac:dyDescent="0.3"/>
    <row r="4" spans="3:3" ht="15.75" thickBot="1" x14ac:dyDescent="0.3">
      <c r="C4" s="31" t="s">
        <v>88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showGridLines="0" showRowColHeaders="0" workbookViewId="0">
      <selection activeCell="B4" sqref="B4:B8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16384" width="9.140625" style="1"/>
  </cols>
  <sheetData>
    <row r="3" spans="2:4" x14ac:dyDescent="0.25">
      <c r="B3" s="32" t="s">
        <v>41</v>
      </c>
      <c r="C3" s="61">
        <f>SUM(C4:D8)</f>
        <v>0</v>
      </c>
      <c r="D3" s="62"/>
    </row>
    <row r="4" spans="2:4" x14ac:dyDescent="0.25">
      <c r="B4" s="14" t="s">
        <v>148</v>
      </c>
      <c r="C4" s="59">
        <v>0</v>
      </c>
      <c r="D4" s="60"/>
    </row>
    <row r="5" spans="2:4" x14ac:dyDescent="0.25">
      <c r="B5" s="14" t="s">
        <v>147</v>
      </c>
      <c r="C5" s="59">
        <v>0</v>
      </c>
      <c r="D5" s="60"/>
    </row>
    <row r="6" spans="2:4" x14ac:dyDescent="0.25">
      <c r="B6" s="14" t="s">
        <v>38</v>
      </c>
      <c r="C6" s="59">
        <v>0</v>
      </c>
      <c r="D6" s="60"/>
    </row>
    <row r="7" spans="2:4" x14ac:dyDescent="0.25">
      <c r="B7" s="14" t="s">
        <v>39</v>
      </c>
      <c r="C7" s="59">
        <v>0</v>
      </c>
      <c r="D7" s="60"/>
    </row>
    <row r="8" spans="2:4" x14ac:dyDescent="0.25">
      <c r="B8" s="14" t="s">
        <v>40</v>
      </c>
      <c r="C8" s="59">
        <v>0</v>
      </c>
      <c r="D8" s="60"/>
    </row>
  </sheetData>
  <mergeCells count="6">
    <mergeCell ref="C8:D8"/>
    <mergeCell ref="C3:D3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1"/>
  <sheetViews>
    <sheetView showGridLines="0" showRowColHeaders="0" workbookViewId="0">
      <selection activeCell="D18" sqref="D18"/>
    </sheetView>
  </sheetViews>
  <sheetFormatPr defaultColWidth="9.140625" defaultRowHeight="15" x14ac:dyDescent="0.25"/>
  <cols>
    <col min="1" max="1" width="3.42578125" style="34" customWidth="1"/>
    <col min="2" max="2" width="137.28515625" style="35" customWidth="1"/>
    <col min="3" max="16384" width="9.140625" style="34"/>
  </cols>
  <sheetData>
    <row r="2" spans="2:2" ht="36.75" customHeight="1" x14ac:dyDescent="0.25"/>
    <row r="3" spans="2:2" ht="15.75" thickBot="1" x14ac:dyDescent="0.3"/>
    <row r="4" spans="2:2" ht="20.100000000000001" customHeight="1" x14ac:dyDescent="0.25">
      <c r="B4" s="2" t="s">
        <v>125</v>
      </c>
    </row>
    <row r="5" spans="2:2" ht="20.100000000000001" customHeight="1" x14ac:dyDescent="0.25">
      <c r="B5" s="11" t="s">
        <v>126</v>
      </c>
    </row>
    <row r="6" spans="2:2" ht="20.100000000000001" customHeight="1" x14ac:dyDescent="0.25">
      <c r="B6" s="11" t="s">
        <v>89</v>
      </c>
    </row>
    <row r="7" spans="2:2" ht="20.100000000000001" customHeight="1" thickBot="1" x14ac:dyDescent="0.3">
      <c r="B7" s="12" t="s">
        <v>90</v>
      </c>
    </row>
    <row r="8" spans="2:2" ht="20.100000000000001" customHeight="1" x14ac:dyDescent="0.25">
      <c r="B8" s="13"/>
    </row>
    <row r="9" spans="2:2" ht="20.100000000000001" customHeight="1" thickBot="1" x14ac:dyDescent="0.3">
      <c r="B9" s="13"/>
    </row>
    <row r="10" spans="2:2" ht="20.100000000000001" customHeight="1" x14ac:dyDescent="0.25">
      <c r="B10" s="2" t="s">
        <v>78</v>
      </c>
    </row>
    <row r="11" spans="2:2" ht="20.100000000000001" customHeight="1" x14ac:dyDescent="0.25">
      <c r="B11" s="11" t="s">
        <v>79</v>
      </c>
    </row>
    <row r="12" spans="2:2" ht="20.100000000000001" customHeight="1" x14ac:dyDescent="0.25">
      <c r="B12" s="11" t="s">
        <v>91</v>
      </c>
    </row>
    <row r="13" spans="2:2" ht="20.100000000000001" customHeight="1" x14ac:dyDescent="0.25">
      <c r="B13" s="11" t="s">
        <v>92</v>
      </c>
    </row>
    <row r="14" spans="2:2" ht="20.100000000000001" customHeight="1" x14ac:dyDescent="0.25">
      <c r="B14" s="11" t="s">
        <v>81</v>
      </c>
    </row>
    <row r="15" spans="2:2" ht="20.100000000000001" customHeight="1" thickBot="1" x14ac:dyDescent="0.3">
      <c r="B15" s="12" t="s">
        <v>82</v>
      </c>
    </row>
    <row r="16" spans="2: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7"/>
  <sheetViews>
    <sheetView showGridLines="0" showRowColHeaders="0" workbookViewId="0">
      <selection activeCell="C16" sqref="C16"/>
    </sheetView>
  </sheetViews>
  <sheetFormatPr defaultColWidth="9.140625" defaultRowHeight="15" x14ac:dyDescent="0.25"/>
  <cols>
    <col min="1" max="1" width="9.140625" style="1"/>
    <col min="2" max="2" width="47" style="1" bestFit="1" customWidth="1"/>
    <col min="3" max="3" width="14.42578125" style="1" customWidth="1"/>
    <col min="4" max="16384" width="9.140625" style="1"/>
  </cols>
  <sheetData>
    <row r="1" spans="2:3" ht="20.100000000000001" customHeight="1" x14ac:dyDescent="0.25"/>
    <row r="2" spans="2:3" ht="20.100000000000001" customHeight="1" x14ac:dyDescent="0.25"/>
    <row r="3" spans="2:3" ht="20.100000000000001" customHeight="1" x14ac:dyDescent="0.25">
      <c r="B3" s="21" t="s">
        <v>93</v>
      </c>
      <c r="C3" s="33" t="s">
        <v>46</v>
      </c>
    </row>
    <row r="4" spans="2:3" ht="20.100000000000001" customHeight="1" x14ac:dyDescent="0.25">
      <c r="B4" s="14" t="s">
        <v>42</v>
      </c>
      <c r="C4" s="38"/>
    </row>
    <row r="5" spans="2:3" ht="20.100000000000001" customHeight="1" x14ac:dyDescent="0.25">
      <c r="B5" s="14" t="s">
        <v>43</v>
      </c>
      <c r="C5" s="38"/>
    </row>
    <row r="6" spans="2:3" ht="20.100000000000001" customHeight="1" x14ac:dyDescent="0.25">
      <c r="B6" s="14" t="s">
        <v>44</v>
      </c>
      <c r="C6" s="38">
        <v>2.98E-2</v>
      </c>
    </row>
    <row r="7" spans="2:3" ht="20.100000000000001" customHeight="1" x14ac:dyDescent="0.25">
      <c r="B7" s="14" t="s">
        <v>45</v>
      </c>
      <c r="C7" s="38"/>
    </row>
    <row r="8" spans="2:3" ht="20.100000000000001" customHeight="1" x14ac:dyDescent="0.25">
      <c r="B8" s="14" t="s">
        <v>47</v>
      </c>
      <c r="C8" s="38"/>
    </row>
    <row r="9" spans="2:3" ht="20.100000000000001" customHeight="1" x14ac:dyDescent="0.25">
      <c r="B9" s="14" t="s">
        <v>48</v>
      </c>
      <c r="C9" s="38">
        <v>0.2</v>
      </c>
    </row>
    <row r="10" spans="2:3" ht="20.100000000000001" customHeight="1" x14ac:dyDescent="0.25">
      <c r="B10" s="36" t="s">
        <v>49</v>
      </c>
      <c r="C10" s="37">
        <f>SUM(C4:C9)</f>
        <v>0.2298</v>
      </c>
    </row>
    <row r="11" spans="2:3" ht="20.100000000000001" customHeight="1" x14ac:dyDescent="0.25"/>
    <row r="12" spans="2:3" ht="20.100000000000001" customHeight="1" x14ac:dyDescent="0.25">
      <c r="B12" s="21" t="s">
        <v>94</v>
      </c>
    </row>
    <row r="13" spans="2:3" ht="20.100000000000001" customHeight="1" x14ac:dyDescent="0.25">
      <c r="B13" s="14" t="s">
        <v>95</v>
      </c>
      <c r="C13" s="40">
        <f>C10</f>
        <v>0.2298</v>
      </c>
    </row>
    <row r="14" spans="2:3" ht="20.100000000000001" customHeight="1" x14ac:dyDescent="0.25">
      <c r="B14" s="14" t="s">
        <v>96</v>
      </c>
      <c r="C14" s="14" t="s">
        <v>161</v>
      </c>
    </row>
    <row r="15" spans="2:3" ht="20.100000000000001" customHeight="1" x14ac:dyDescent="0.25">
      <c r="B15" s="14" t="s">
        <v>97</v>
      </c>
      <c r="C15" s="39">
        <f>100/(100-23)</f>
        <v>1.2987012987012987</v>
      </c>
    </row>
    <row r="16" spans="2: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pageMargins left="0.511811024" right="0.511811024" top="0.78740157499999996" bottom="0.78740157499999996" header="0.31496062000000002" footer="0.31496062000000002"/>
  <headerFooter>
    <oddHeader>&amp;R&amp;"Calibri"&amp;20&amp;KFF0000 Confidencial&amp;1#_x000D_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7" sqref="B27"/>
    </sheetView>
  </sheetViews>
  <sheetFormatPr defaultColWidth="9.140625" defaultRowHeight="15" x14ac:dyDescent="0.25"/>
  <cols>
    <col min="1" max="1" width="4.85546875" style="1" customWidth="1"/>
    <col min="2" max="2" width="137.140625" style="13" customWidth="1"/>
    <col min="3" max="16384" width="9.140625" style="1"/>
  </cols>
  <sheetData>
    <row r="2" spans="2:2" ht="34.5" customHeight="1" x14ac:dyDescent="0.25"/>
    <row r="3" spans="2:2" ht="15.75" thickBot="1" x14ac:dyDescent="0.3"/>
    <row r="4" spans="2:2" x14ac:dyDescent="0.25">
      <c r="B4" s="2" t="s">
        <v>98</v>
      </c>
    </row>
    <row r="5" spans="2:2" x14ac:dyDescent="0.25">
      <c r="B5" s="11" t="s">
        <v>57</v>
      </c>
    </row>
    <row r="6" spans="2:2" x14ac:dyDescent="0.25">
      <c r="B6" s="11" t="s">
        <v>99</v>
      </c>
    </row>
    <row r="7" spans="2:2" ht="15.75" thickBot="1" x14ac:dyDescent="0.3">
      <c r="B7" s="12" t="s">
        <v>58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0"/>
  <sheetViews>
    <sheetView showGridLines="0" tabSelected="1" topLeftCell="A10" workbookViewId="0">
      <selection activeCell="C30" sqref="C30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3" width="19.42578125" style="1" customWidth="1"/>
    <col min="4" max="4" width="27.5703125" style="1" customWidth="1"/>
    <col min="5" max="5" width="11.42578125" style="1" customWidth="1"/>
    <col min="6" max="6" width="10.7109375" style="1" customWidth="1"/>
    <col min="7" max="16384" width="9.140625" style="1"/>
  </cols>
  <sheetData>
    <row r="2" spans="2:6" x14ac:dyDescent="0.25">
      <c r="B2" s="21" t="s">
        <v>31</v>
      </c>
      <c r="C2" s="41"/>
      <c r="D2" s="41"/>
      <c r="E2" s="41"/>
    </row>
    <row r="4" spans="2:6" x14ac:dyDescent="0.25">
      <c r="B4" s="44" t="s">
        <v>0</v>
      </c>
      <c r="C4" s="45" t="s">
        <v>32</v>
      </c>
      <c r="D4" s="46">
        <f>'APURAÇÃO DESPESAS FIXAS'!B2</f>
        <v>6856.9</v>
      </c>
    </row>
    <row r="5" spans="2:6" x14ac:dyDescent="0.25">
      <c r="B5"/>
      <c r="C5"/>
      <c r="D5"/>
      <c r="F5" s="1" t="s">
        <v>101</v>
      </c>
    </row>
    <row r="6" spans="2:6" x14ac:dyDescent="0.25">
      <c r="B6" s="44" t="s">
        <v>60</v>
      </c>
      <c r="C6" s="45" t="s">
        <v>30</v>
      </c>
      <c r="D6" s="58">
        <f>'CAPACIDADE PRODUTIVA'!C9</f>
        <v>149.6</v>
      </c>
      <c r="F6" s="1" t="s">
        <v>102</v>
      </c>
    </row>
    <row r="7" spans="2:6" x14ac:dyDescent="0.25">
      <c r="F7" s="1" t="s">
        <v>103</v>
      </c>
    </row>
    <row r="8" spans="2:6" x14ac:dyDescent="0.25">
      <c r="B8" s="47" t="s">
        <v>29</v>
      </c>
      <c r="C8" s="48" t="s">
        <v>32</v>
      </c>
      <c r="D8" s="49">
        <f>'CUSTO HORA DO TRABALHO'!D7</f>
        <v>45.834893048128343</v>
      </c>
      <c r="F8" s="1" t="s">
        <v>104</v>
      </c>
    </row>
    <row r="10" spans="2:6" x14ac:dyDescent="0.25">
      <c r="B10" s="44" t="s">
        <v>34</v>
      </c>
      <c r="C10" s="45" t="s">
        <v>30</v>
      </c>
      <c r="D10" s="46">
        <v>1</v>
      </c>
      <c r="F10" s="1" t="s">
        <v>100</v>
      </c>
    </row>
    <row r="11" spans="2:6" x14ac:dyDescent="0.25">
      <c r="B11" s="47" t="s">
        <v>35</v>
      </c>
      <c r="C11" s="48" t="s">
        <v>32</v>
      </c>
      <c r="D11" s="49">
        <f>D8*D10</f>
        <v>45.834893048128343</v>
      </c>
    </row>
    <row r="13" spans="2:6" x14ac:dyDescent="0.25">
      <c r="B13" s="47" t="s">
        <v>41</v>
      </c>
      <c r="C13" s="48" t="s">
        <v>32</v>
      </c>
      <c r="D13" s="49">
        <f>SUM(D14:D18)</f>
        <v>0</v>
      </c>
    </row>
    <row r="14" spans="2:6" x14ac:dyDescent="0.25">
      <c r="B14" s="44" t="s">
        <v>36</v>
      </c>
      <c r="C14" s="45" t="s">
        <v>32</v>
      </c>
      <c r="D14" s="46"/>
    </row>
    <row r="15" spans="2:6" x14ac:dyDescent="0.25">
      <c r="B15" s="44" t="s">
        <v>37</v>
      </c>
      <c r="C15" s="45" t="s">
        <v>32</v>
      </c>
      <c r="D15" s="46">
        <v>0</v>
      </c>
    </row>
    <row r="16" spans="2:6" x14ac:dyDescent="0.25">
      <c r="B16" s="44" t="s">
        <v>38</v>
      </c>
      <c r="C16" s="45" t="s">
        <v>32</v>
      </c>
      <c r="D16" s="46"/>
      <c r="F16" s="1" t="s">
        <v>105</v>
      </c>
    </row>
    <row r="17" spans="2:6" x14ac:dyDescent="0.25">
      <c r="B17" s="44" t="s">
        <v>39</v>
      </c>
      <c r="C17" s="45" t="s">
        <v>32</v>
      </c>
      <c r="D17" s="46"/>
    </row>
    <row r="18" spans="2:6" x14ac:dyDescent="0.25">
      <c r="B18" s="44" t="s">
        <v>40</v>
      </c>
      <c r="C18" s="45" t="s">
        <v>32</v>
      </c>
      <c r="D18" s="46"/>
    </row>
    <row r="19" spans="2:6" x14ac:dyDescent="0.25">
      <c r="D19" s="42"/>
    </row>
    <row r="20" spans="2:6" x14ac:dyDescent="0.25">
      <c r="B20" s="47" t="s">
        <v>93</v>
      </c>
      <c r="C20" s="48" t="s">
        <v>46</v>
      </c>
    </row>
    <row r="21" spans="2:6" x14ac:dyDescent="0.25">
      <c r="B21" s="44" t="s">
        <v>42</v>
      </c>
      <c r="C21" s="45">
        <v>0</v>
      </c>
    </row>
    <row r="22" spans="2:6" x14ac:dyDescent="0.25">
      <c r="B22" s="44" t="s">
        <v>43</v>
      </c>
      <c r="C22" s="45"/>
    </row>
    <row r="23" spans="2:6" x14ac:dyDescent="0.25">
      <c r="B23" s="44" t="s">
        <v>44</v>
      </c>
      <c r="C23" s="45">
        <v>2.98E-2</v>
      </c>
    </row>
    <row r="24" spans="2:6" x14ac:dyDescent="0.25">
      <c r="B24" s="44" t="s">
        <v>45</v>
      </c>
      <c r="C24" s="45"/>
    </row>
    <row r="25" spans="2:6" x14ac:dyDescent="0.25">
      <c r="B25" s="44" t="s">
        <v>48</v>
      </c>
      <c r="C25" s="45">
        <v>0.2</v>
      </c>
      <c r="F25" s="1" t="s">
        <v>106</v>
      </c>
    </row>
    <row r="27" spans="2:6" x14ac:dyDescent="0.25">
      <c r="B27" s="47" t="s">
        <v>49</v>
      </c>
      <c r="C27" s="48">
        <f>SUM(C21:C25)</f>
        <v>0.2298</v>
      </c>
    </row>
    <row r="28" spans="2:6" x14ac:dyDescent="0.25">
      <c r="C28" s="43"/>
    </row>
    <row r="29" spans="2:6" x14ac:dyDescent="0.25">
      <c r="B29" s="47" t="s">
        <v>50</v>
      </c>
      <c r="C29" s="49">
        <f>100/(100-23)</f>
        <v>1.2987012987012987</v>
      </c>
    </row>
    <row r="32" spans="2:6" x14ac:dyDescent="0.25">
      <c r="B32" s="21" t="s">
        <v>51</v>
      </c>
    </row>
    <row r="34" spans="2:6" x14ac:dyDescent="0.25">
      <c r="B34" s="44" t="s">
        <v>52</v>
      </c>
      <c r="C34" s="50">
        <f>D11</f>
        <v>45.834893048128343</v>
      </c>
    </row>
    <row r="35" spans="2:6" x14ac:dyDescent="0.25">
      <c r="B35" s="44" t="s">
        <v>53</v>
      </c>
      <c r="C35" s="50"/>
    </row>
    <row r="36" spans="2:6" x14ac:dyDescent="0.25">
      <c r="B36" s="47" t="s">
        <v>54</v>
      </c>
      <c r="C36" s="51">
        <f>C34+C35</f>
        <v>45.834893048128343</v>
      </c>
    </row>
    <row r="37" spans="2:6" x14ac:dyDescent="0.25">
      <c r="F37" s="1" t="s">
        <v>108</v>
      </c>
    </row>
    <row r="38" spans="2:6" x14ac:dyDescent="0.25">
      <c r="B38" s="21" t="s">
        <v>55</v>
      </c>
      <c r="C38" s="52">
        <f>C36*C29</f>
        <v>59.525835127439407</v>
      </c>
    </row>
    <row r="40" spans="2:6" x14ac:dyDescent="0.25">
      <c r="B40" s="21" t="s">
        <v>77</v>
      </c>
      <c r="C40" s="52">
        <f>C38</f>
        <v>59.525835127439407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showGridLines="0" showRowColHeaders="0" zoomScaleNormal="100" workbookViewId="0">
      <selection activeCell="B6" sqref="B6"/>
    </sheetView>
  </sheetViews>
  <sheetFormatPr defaultColWidth="9.140625" defaultRowHeight="15" x14ac:dyDescent="0.25"/>
  <cols>
    <col min="1" max="1" width="2" style="1" customWidth="1"/>
    <col min="2" max="2" width="137.140625" style="1" customWidth="1"/>
    <col min="3" max="3" width="189.42578125" style="1" bestFit="1" customWidth="1"/>
    <col min="4" max="16384" width="9.140625" style="1"/>
  </cols>
  <sheetData>
    <row r="2" spans="2:2" ht="24" customHeight="1" x14ac:dyDescent="0.25"/>
    <row r="3" spans="2:2" ht="15.75" thickBot="1" x14ac:dyDescent="0.3"/>
    <row r="4" spans="2:2" ht="18" customHeight="1" x14ac:dyDescent="0.25">
      <c r="B4" s="2"/>
    </row>
    <row r="5" spans="2:2" ht="48" customHeight="1" x14ac:dyDescent="0.25">
      <c r="B5" s="3" t="s">
        <v>70</v>
      </c>
    </row>
    <row r="6" spans="2:2" ht="60.75" customHeight="1" x14ac:dyDescent="0.25">
      <c r="B6" s="3" t="s">
        <v>69</v>
      </c>
    </row>
    <row r="7" spans="2:2" ht="18" customHeight="1" x14ac:dyDescent="0.25">
      <c r="B7" s="4" t="s">
        <v>71</v>
      </c>
    </row>
    <row r="8" spans="2:2" ht="42.75" customHeight="1" x14ac:dyDescent="0.25">
      <c r="B8" s="3" t="s">
        <v>72</v>
      </c>
    </row>
    <row r="9" spans="2:2" ht="20.25" customHeight="1" x14ac:dyDescent="0.25">
      <c r="B9" s="4" t="s">
        <v>107</v>
      </c>
    </row>
    <row r="10" spans="2:2" ht="39" customHeight="1" x14ac:dyDescent="0.25">
      <c r="B10" s="3" t="s">
        <v>83</v>
      </c>
    </row>
    <row r="11" spans="2:2" ht="18" customHeight="1" x14ac:dyDescent="0.25">
      <c r="B11" s="3" t="s">
        <v>109</v>
      </c>
    </row>
    <row r="12" spans="2:2" ht="18" customHeight="1" thickBot="1" x14ac:dyDescent="0.3">
      <c r="B12" s="5"/>
    </row>
    <row r="13" spans="2:2" ht="18" customHeight="1" x14ac:dyDescent="0.25"/>
    <row r="14" spans="2:2" ht="18" customHeight="1" x14ac:dyDescent="0.25"/>
    <row r="15" spans="2:2" ht="18" customHeight="1" x14ac:dyDescent="0.25"/>
    <row r="16" spans="2:2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6"/>
  <sheetViews>
    <sheetView showGridLines="0" showRowColHeaders="0" topLeftCell="A10" workbookViewId="0">
      <selection activeCell="B25" sqref="B25:B30"/>
    </sheetView>
  </sheetViews>
  <sheetFormatPr defaultColWidth="9.140625" defaultRowHeight="15" x14ac:dyDescent="0.25"/>
  <cols>
    <col min="1" max="1" width="1.85546875" style="1" customWidth="1"/>
    <col min="2" max="2" width="137.140625" style="1" customWidth="1"/>
    <col min="3" max="16384" width="9.140625" style="1"/>
  </cols>
  <sheetData>
    <row r="2" spans="2:2" ht="57.75" customHeight="1" x14ac:dyDescent="0.25"/>
    <row r="3" spans="2:2" ht="18" customHeight="1" x14ac:dyDescent="0.25">
      <c r="B3" s="7" t="s">
        <v>129</v>
      </c>
    </row>
    <row r="4" spans="2:2" ht="18" customHeight="1" x14ac:dyDescent="0.25">
      <c r="B4" s="7" t="s">
        <v>130</v>
      </c>
    </row>
    <row r="5" spans="2:2" ht="18" customHeight="1" x14ac:dyDescent="0.25">
      <c r="B5" s="7" t="s">
        <v>64</v>
      </c>
    </row>
    <row r="6" spans="2:2" ht="18" customHeight="1" x14ac:dyDescent="0.25">
      <c r="B6" s="7" t="s">
        <v>63</v>
      </c>
    </row>
    <row r="7" spans="2:2" ht="18" customHeight="1" x14ac:dyDescent="0.25">
      <c r="B7" s="8"/>
    </row>
    <row r="8" spans="2:2" ht="18" customHeight="1" x14ac:dyDescent="0.25">
      <c r="B8" s="7" t="s">
        <v>131</v>
      </c>
    </row>
    <row r="9" spans="2:2" ht="18" customHeight="1" x14ac:dyDescent="0.25">
      <c r="B9" s="7" t="s">
        <v>33</v>
      </c>
    </row>
    <row r="10" spans="2:2" ht="18" customHeight="1" x14ac:dyDescent="0.25">
      <c r="B10" s="7" t="s">
        <v>73</v>
      </c>
    </row>
    <row r="11" spans="2:2" ht="18" customHeight="1" x14ac:dyDescent="0.25">
      <c r="B11" s="7" t="s">
        <v>132</v>
      </c>
    </row>
    <row r="12" spans="2:2" ht="18" customHeight="1" x14ac:dyDescent="0.25">
      <c r="B12" s="7" t="s">
        <v>65</v>
      </c>
    </row>
    <row r="13" spans="2:2" ht="18" customHeight="1" x14ac:dyDescent="0.25">
      <c r="B13" s="7" t="s">
        <v>66</v>
      </c>
    </row>
    <row r="14" spans="2:2" ht="18" customHeight="1" x14ac:dyDescent="0.25">
      <c r="B14" s="8"/>
    </row>
    <row r="15" spans="2:2" ht="18" customHeight="1" x14ac:dyDescent="0.25">
      <c r="B15" s="7" t="s">
        <v>67</v>
      </c>
    </row>
    <row r="16" spans="2:2" ht="18" customHeight="1" x14ac:dyDescent="0.25">
      <c r="B16" s="7" t="s">
        <v>110</v>
      </c>
    </row>
    <row r="17" spans="2:2" ht="18" customHeight="1" x14ac:dyDescent="0.25">
      <c r="B17" s="8"/>
    </row>
    <row r="18" spans="2:2" ht="18" customHeight="1" x14ac:dyDescent="0.25">
      <c r="B18" s="7" t="s">
        <v>111</v>
      </c>
    </row>
    <row r="19" spans="2:2" ht="18" customHeight="1" x14ac:dyDescent="0.25">
      <c r="B19" s="8"/>
    </row>
    <row r="20" spans="2:2" ht="18" customHeight="1" x14ac:dyDescent="0.25">
      <c r="B20" s="7" t="s">
        <v>112</v>
      </c>
    </row>
    <row r="21" spans="2:2" ht="18" customHeight="1" x14ac:dyDescent="0.25">
      <c r="B21" s="8"/>
    </row>
    <row r="22" spans="2:2" ht="18" customHeight="1" x14ac:dyDescent="0.25">
      <c r="B22" s="7" t="s">
        <v>113</v>
      </c>
    </row>
    <row r="23" spans="2:2" ht="18" customHeight="1" x14ac:dyDescent="0.25">
      <c r="B23" s="7" t="s">
        <v>114</v>
      </c>
    </row>
    <row r="24" spans="2:2" ht="18" customHeight="1" x14ac:dyDescent="0.25">
      <c r="B24" s="8"/>
    </row>
    <row r="25" spans="2:2" ht="18" customHeight="1" x14ac:dyDescent="0.25">
      <c r="B25" s="7" t="s">
        <v>78</v>
      </c>
    </row>
    <row r="26" spans="2:2" ht="18" customHeight="1" x14ac:dyDescent="0.25">
      <c r="B26" s="7" t="s">
        <v>79</v>
      </c>
    </row>
    <row r="27" spans="2:2" ht="18" customHeight="1" x14ac:dyDescent="0.25">
      <c r="B27" s="7" t="s">
        <v>115</v>
      </c>
    </row>
    <row r="28" spans="2:2" ht="18" customHeight="1" x14ac:dyDescent="0.25">
      <c r="B28" s="7" t="s">
        <v>80</v>
      </c>
    </row>
    <row r="29" spans="2:2" ht="18" customHeight="1" x14ac:dyDescent="0.25">
      <c r="B29" s="7" t="s">
        <v>81</v>
      </c>
    </row>
    <row r="30" spans="2:2" ht="18" customHeight="1" x14ac:dyDescent="0.25">
      <c r="B30" s="7" t="s">
        <v>82</v>
      </c>
    </row>
    <row r="31" spans="2:2" ht="18" customHeight="1" x14ac:dyDescent="0.25">
      <c r="B31" s="8"/>
    </row>
    <row r="32" spans="2:2" ht="18" customHeight="1" x14ac:dyDescent="0.25">
      <c r="B32" s="7" t="s">
        <v>56</v>
      </c>
    </row>
    <row r="33" spans="2:2" ht="18" customHeight="1" x14ac:dyDescent="0.25">
      <c r="B33" s="7" t="s">
        <v>57</v>
      </c>
    </row>
    <row r="34" spans="2:2" ht="18" customHeight="1" x14ac:dyDescent="0.25">
      <c r="B34" s="7" t="s">
        <v>99</v>
      </c>
    </row>
    <row r="35" spans="2:2" ht="18" customHeight="1" x14ac:dyDescent="0.25">
      <c r="B35" s="7" t="s">
        <v>116</v>
      </c>
    </row>
    <row r="36" spans="2:2" ht="18" customHeight="1" x14ac:dyDescent="0.25">
      <c r="B36" s="8"/>
    </row>
    <row r="37" spans="2:2" ht="18" customHeight="1" x14ac:dyDescent="0.25">
      <c r="B37" s="7" t="s">
        <v>61</v>
      </c>
    </row>
    <row r="38" spans="2:2" ht="18" customHeight="1" x14ac:dyDescent="0.25">
      <c r="B38" s="7" t="s">
        <v>62</v>
      </c>
    </row>
    <row r="39" spans="2:2" ht="18" customHeight="1" x14ac:dyDescent="0.25">
      <c r="B39" s="9" t="s">
        <v>117</v>
      </c>
    </row>
    <row r="40" spans="2:2" ht="18" customHeight="1" x14ac:dyDescent="0.25">
      <c r="B40" s="7" t="s">
        <v>118</v>
      </c>
    </row>
    <row r="41" spans="2:2" ht="18" customHeight="1" x14ac:dyDescent="0.25">
      <c r="B41" s="7" t="s">
        <v>119</v>
      </c>
    </row>
    <row r="42" spans="2:2" ht="18" customHeight="1" x14ac:dyDescent="0.25">
      <c r="B42" s="7" t="s">
        <v>120</v>
      </c>
    </row>
    <row r="43" spans="2:2" ht="18" customHeight="1" x14ac:dyDescent="0.25">
      <c r="B43" s="7" t="s">
        <v>121</v>
      </c>
    </row>
    <row r="44" spans="2:2" ht="18" customHeight="1" x14ac:dyDescent="0.25">
      <c r="B44" s="7" t="s">
        <v>127</v>
      </c>
    </row>
    <row r="45" spans="2:2" ht="18" customHeight="1" x14ac:dyDescent="0.25">
      <c r="B45" s="7" t="s">
        <v>122</v>
      </c>
    </row>
    <row r="46" spans="2:2" ht="18" customHeight="1" x14ac:dyDescent="0.25">
      <c r="B46" s="7" t="s">
        <v>123</v>
      </c>
    </row>
    <row r="47" spans="2:2" ht="18" customHeight="1" x14ac:dyDescent="0.25">
      <c r="B47" s="8"/>
    </row>
    <row r="48" spans="2:2" ht="18" customHeight="1" x14ac:dyDescent="0.25">
      <c r="B48" s="8"/>
    </row>
    <row r="49" spans="2:2" ht="18" customHeight="1" x14ac:dyDescent="0.25">
      <c r="B49" s="8"/>
    </row>
    <row r="50" spans="2:2" ht="18" customHeight="1" x14ac:dyDescent="0.25"/>
    <row r="51" spans="2:2" ht="18" customHeight="1" x14ac:dyDescent="0.25"/>
    <row r="52" spans="2:2" ht="18" customHeight="1" x14ac:dyDescent="0.25"/>
    <row r="53" spans="2:2" ht="18" customHeight="1" x14ac:dyDescent="0.25">
      <c r="B53" s="10"/>
    </row>
    <row r="54" spans="2:2" ht="18" customHeight="1" x14ac:dyDescent="0.25">
      <c r="B54" s="10"/>
    </row>
    <row r="55" spans="2:2" ht="18" customHeight="1" x14ac:dyDescent="0.25">
      <c r="B55" s="10"/>
    </row>
    <row r="56" spans="2:2" ht="18" customHeight="1" x14ac:dyDescent="0.25">
      <c r="B56" s="10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"/>
  <sheetViews>
    <sheetView showGridLines="0" showRowColHeaders="0" workbookViewId="0">
      <selection activeCell="B15" sqref="B15"/>
    </sheetView>
  </sheetViews>
  <sheetFormatPr defaultColWidth="9.140625" defaultRowHeight="15" x14ac:dyDescent="0.25"/>
  <cols>
    <col min="1" max="1" width="2" style="1" customWidth="1"/>
    <col min="2" max="2" width="137.28515625" style="1" customWidth="1"/>
    <col min="3" max="16384" width="9.140625" style="1"/>
  </cols>
  <sheetData>
    <row r="1" spans="2:2" x14ac:dyDescent="0.25">
      <c r="B1" s="13"/>
    </row>
    <row r="2" spans="2:2" ht="58.5" customHeight="1" x14ac:dyDescent="0.25">
      <c r="B2" s="13"/>
    </row>
    <row r="3" spans="2:2" ht="15.75" thickBot="1" x14ac:dyDescent="0.3">
      <c r="B3" s="13"/>
    </row>
    <row r="4" spans="2:2" x14ac:dyDescent="0.25">
      <c r="B4" s="2" t="s">
        <v>128</v>
      </c>
    </row>
    <row r="5" spans="2:2" ht="18" customHeight="1" x14ac:dyDescent="0.25">
      <c r="B5" s="11" t="s">
        <v>64</v>
      </c>
    </row>
    <row r="6" spans="2:2" ht="21" customHeight="1" thickBot="1" x14ac:dyDescent="0.3">
      <c r="B6" s="12" t="s">
        <v>63</v>
      </c>
    </row>
    <row r="7" spans="2:2" x14ac:dyDescent="0.25">
      <c r="B7" s="13"/>
    </row>
    <row r="8" spans="2:2" x14ac:dyDescent="0.25">
      <c r="B8" s="13"/>
    </row>
    <row r="9" spans="2:2" x14ac:dyDescent="0.25">
      <c r="B9" s="13"/>
    </row>
    <row r="10" spans="2:2" x14ac:dyDescent="0.25">
      <c r="B10" s="13"/>
    </row>
    <row r="11" spans="2:2" x14ac:dyDescent="0.25">
      <c r="B11" s="13"/>
    </row>
    <row r="12" spans="2:2" x14ac:dyDescent="0.25">
      <c r="B12" s="13"/>
    </row>
    <row r="13" spans="2:2" x14ac:dyDescent="0.25">
      <c r="B13" s="13"/>
    </row>
    <row r="14" spans="2:2" x14ac:dyDescent="0.25">
      <c r="B14" s="13"/>
    </row>
    <row r="15" spans="2:2" x14ac:dyDescent="0.25">
      <c r="B15" s="13"/>
    </row>
    <row r="16" spans="2:2" x14ac:dyDescent="0.25">
      <c r="B16" s="13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3"/>
    </row>
    <row r="26" spans="2:2" x14ac:dyDescent="0.25">
      <c r="B26" s="13"/>
    </row>
    <row r="27" spans="2:2" x14ac:dyDescent="0.25">
      <c r="B27" s="13"/>
    </row>
    <row r="28" spans="2:2" x14ac:dyDescent="0.25">
      <c r="B28" s="13"/>
    </row>
    <row r="29" spans="2:2" x14ac:dyDescent="0.25">
      <c r="B29" s="13"/>
    </row>
    <row r="30" spans="2:2" x14ac:dyDescent="0.25">
      <c r="B30" s="13"/>
    </row>
    <row r="31" spans="2:2" x14ac:dyDescent="0.25">
      <c r="B31" s="13"/>
    </row>
    <row r="32" spans="2:2" x14ac:dyDescent="0.25">
      <c r="B32" s="13"/>
    </row>
    <row r="33" spans="2:2" x14ac:dyDescent="0.25">
      <c r="B33" s="13"/>
    </row>
    <row r="34" spans="2:2" x14ac:dyDescent="0.25">
      <c r="B34" s="13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showGridLines="0" showRowColHeaders="0" zoomScale="120" zoomScaleNormal="120" workbookViewId="0">
      <selection activeCell="B13" sqref="B13"/>
    </sheetView>
  </sheetViews>
  <sheetFormatPr defaultColWidth="9.140625" defaultRowHeight="15" x14ac:dyDescent="0.25"/>
  <cols>
    <col min="1" max="1" width="61" style="1" bestFit="1" customWidth="1"/>
    <col min="2" max="2" width="13.28515625" style="1" customWidth="1"/>
    <col min="3" max="16384" width="9.140625" style="1"/>
  </cols>
  <sheetData>
    <row r="2" spans="1:4" x14ac:dyDescent="0.25">
      <c r="A2" s="21" t="s">
        <v>0</v>
      </c>
      <c r="B2" s="22">
        <f>SUM(B3:B51)</f>
        <v>6856.9</v>
      </c>
      <c r="D2" s="8"/>
    </row>
    <row r="3" spans="1:4" x14ac:dyDescent="0.25">
      <c r="A3" s="17" t="s">
        <v>144</v>
      </c>
      <c r="B3" s="19">
        <v>81.900000000000006</v>
      </c>
      <c r="D3" s="8"/>
    </row>
    <row r="4" spans="1:4" x14ac:dyDescent="0.25">
      <c r="A4" s="18" t="s">
        <v>157</v>
      </c>
      <c r="B4" s="20">
        <v>60</v>
      </c>
      <c r="D4" s="8"/>
    </row>
    <row r="5" spans="1:4" x14ac:dyDescent="0.25">
      <c r="A5" s="17" t="s">
        <v>149</v>
      </c>
      <c r="B5" s="19"/>
    </row>
    <row r="6" spans="1:4" x14ac:dyDescent="0.25">
      <c r="A6" s="18" t="s">
        <v>158</v>
      </c>
      <c r="B6" s="20">
        <v>55</v>
      </c>
    </row>
    <row r="7" spans="1:4" x14ac:dyDescent="0.25">
      <c r="A7" s="17" t="s">
        <v>145</v>
      </c>
      <c r="B7" s="19">
        <v>800</v>
      </c>
    </row>
    <row r="8" spans="1:4" x14ac:dyDescent="0.25">
      <c r="A8" s="18" t="s">
        <v>146</v>
      </c>
      <c r="B8" s="20">
        <v>4000</v>
      </c>
    </row>
    <row r="9" spans="1:4" x14ac:dyDescent="0.25">
      <c r="A9" s="17" t="s">
        <v>150</v>
      </c>
      <c r="B9" s="19"/>
    </row>
    <row r="10" spans="1:4" x14ac:dyDescent="0.25">
      <c r="A10" s="18" t="s">
        <v>10</v>
      </c>
      <c r="B10" s="20">
        <v>60</v>
      </c>
    </row>
    <row r="11" spans="1:4" x14ac:dyDescent="0.25">
      <c r="A11" s="17" t="s">
        <v>159</v>
      </c>
      <c r="B11" s="19">
        <v>800</v>
      </c>
    </row>
    <row r="12" spans="1:4" x14ac:dyDescent="0.25">
      <c r="A12" s="18" t="s">
        <v>160</v>
      </c>
      <c r="B12" s="20">
        <v>1000</v>
      </c>
    </row>
    <row r="13" spans="1:4" x14ac:dyDescent="0.25">
      <c r="A13" s="17" t="s">
        <v>151</v>
      </c>
      <c r="B13" s="19"/>
    </row>
    <row r="14" spans="1:4" x14ac:dyDescent="0.25">
      <c r="A14" s="18" t="s">
        <v>152</v>
      </c>
      <c r="B14" s="20"/>
    </row>
    <row r="15" spans="1:4" x14ac:dyDescent="0.25">
      <c r="A15" s="17" t="s">
        <v>153</v>
      </c>
      <c r="B15" s="19"/>
    </row>
    <row r="16" spans="1:4" x14ac:dyDescent="0.25">
      <c r="A16" s="18" t="s">
        <v>154</v>
      </c>
      <c r="B16" s="20"/>
    </row>
    <row r="17" spans="1:2" x14ac:dyDescent="0.25">
      <c r="A17" s="17" t="s">
        <v>155</v>
      </c>
      <c r="B17" s="19"/>
    </row>
    <row r="18" spans="1:2" x14ac:dyDescent="0.25">
      <c r="A18" s="18" t="s">
        <v>137</v>
      </c>
      <c r="B18" s="20"/>
    </row>
    <row r="19" spans="1:2" x14ac:dyDescent="0.25">
      <c r="A19" s="17" t="s">
        <v>138</v>
      </c>
      <c r="B19" s="19"/>
    </row>
    <row r="20" spans="1:2" x14ac:dyDescent="0.25">
      <c r="A20" s="18" t="s">
        <v>139</v>
      </c>
      <c r="B20" s="20"/>
    </row>
    <row r="21" spans="1:2" x14ac:dyDescent="0.25">
      <c r="A21" s="17" t="s">
        <v>140</v>
      </c>
      <c r="B21" s="19"/>
    </row>
    <row r="22" spans="1:2" x14ac:dyDescent="0.25">
      <c r="A22" s="18" t="s">
        <v>141</v>
      </c>
      <c r="B22" s="20"/>
    </row>
    <row r="23" spans="1:2" x14ac:dyDescent="0.25">
      <c r="A23" s="17" t="s">
        <v>135</v>
      </c>
      <c r="B23" s="19"/>
    </row>
    <row r="24" spans="1:2" x14ac:dyDescent="0.25">
      <c r="A24" s="18" t="s">
        <v>134</v>
      </c>
      <c r="B24" s="20"/>
    </row>
    <row r="25" spans="1:2" x14ac:dyDescent="0.25">
      <c r="A25" s="17" t="s">
        <v>142</v>
      </c>
      <c r="B25" s="19"/>
    </row>
    <row r="26" spans="1:2" x14ac:dyDescent="0.25">
      <c r="A26" s="18" t="s">
        <v>14</v>
      </c>
      <c r="B26" s="20"/>
    </row>
    <row r="27" spans="1:2" x14ac:dyDescent="0.25">
      <c r="A27" s="17" t="s">
        <v>15</v>
      </c>
      <c r="B27" s="19"/>
    </row>
    <row r="28" spans="1:2" x14ac:dyDescent="0.25">
      <c r="A28" s="18" t="s">
        <v>156</v>
      </c>
      <c r="B28" s="20"/>
    </row>
    <row r="29" spans="1:2" x14ac:dyDescent="0.25">
      <c r="A29" s="17" t="s">
        <v>136</v>
      </c>
      <c r="B29" s="19"/>
    </row>
    <row r="30" spans="1:2" x14ac:dyDescent="0.25">
      <c r="A30" s="18" t="s">
        <v>18</v>
      </c>
      <c r="B30" s="20"/>
    </row>
    <row r="31" spans="1:2" x14ac:dyDescent="0.25">
      <c r="A31" s="17" t="s">
        <v>143</v>
      </c>
      <c r="B31" s="19"/>
    </row>
    <row r="32" spans="1:2" x14ac:dyDescent="0.25">
      <c r="A32" s="18"/>
      <c r="B32" s="20"/>
    </row>
    <row r="33" spans="1:2" x14ac:dyDescent="0.25">
      <c r="A33" s="17" t="s">
        <v>16</v>
      </c>
      <c r="B33" s="19"/>
    </row>
    <row r="34" spans="1:2" x14ac:dyDescent="0.25">
      <c r="A34" s="18" t="s">
        <v>1</v>
      </c>
      <c r="B34" s="20"/>
    </row>
    <row r="35" spans="1:2" x14ac:dyDescent="0.25">
      <c r="A35" s="17" t="s">
        <v>2</v>
      </c>
      <c r="B35" s="19"/>
    </row>
    <row r="36" spans="1:2" x14ac:dyDescent="0.25">
      <c r="A36" s="18" t="s">
        <v>11</v>
      </c>
      <c r="B36" s="20"/>
    </row>
    <row r="37" spans="1:2" x14ac:dyDescent="0.25">
      <c r="A37" s="17" t="s">
        <v>19</v>
      </c>
      <c r="B37" s="19"/>
    </row>
    <row r="38" spans="1:2" x14ac:dyDescent="0.25">
      <c r="A38" s="18" t="s">
        <v>20</v>
      </c>
      <c r="B38" s="20"/>
    </row>
    <row r="39" spans="1:2" x14ac:dyDescent="0.25">
      <c r="A39" s="17" t="s">
        <v>22</v>
      </c>
      <c r="B39" s="19"/>
    </row>
    <row r="40" spans="1:2" x14ac:dyDescent="0.25">
      <c r="A40" s="18" t="s">
        <v>3</v>
      </c>
      <c r="B40" s="20"/>
    </row>
    <row r="41" spans="1:2" x14ac:dyDescent="0.25">
      <c r="A41" s="17" t="s">
        <v>4</v>
      </c>
      <c r="B41" s="19"/>
    </row>
    <row r="42" spans="1:2" x14ac:dyDescent="0.25">
      <c r="A42" s="18" t="s">
        <v>5</v>
      </c>
      <c r="B42" s="20"/>
    </row>
    <row r="43" spans="1:2" x14ac:dyDescent="0.25">
      <c r="A43" s="17" t="s">
        <v>13</v>
      </c>
      <c r="B43" s="19"/>
    </row>
    <row r="44" spans="1:2" x14ac:dyDescent="0.25">
      <c r="A44" s="18" t="s">
        <v>6</v>
      </c>
      <c r="B44" s="20"/>
    </row>
    <row r="45" spans="1:2" x14ac:dyDescent="0.25">
      <c r="A45" s="17" t="s">
        <v>7</v>
      </c>
      <c r="B45" s="19"/>
    </row>
    <row r="46" spans="1:2" x14ac:dyDescent="0.25">
      <c r="A46" s="18" t="s">
        <v>8</v>
      </c>
      <c r="B46" s="20"/>
    </row>
    <row r="47" spans="1:2" x14ac:dyDescent="0.25">
      <c r="A47" s="17" t="s">
        <v>9</v>
      </c>
      <c r="B47" s="19"/>
    </row>
    <row r="48" spans="1:2" x14ac:dyDescent="0.25">
      <c r="A48" s="18" t="s">
        <v>21</v>
      </c>
      <c r="B48" s="20"/>
    </row>
    <row r="49" spans="1:2" x14ac:dyDescent="0.25">
      <c r="A49" s="17" t="s">
        <v>17</v>
      </c>
      <c r="B49" s="19"/>
    </row>
    <row r="50" spans="1:2" x14ac:dyDescent="0.25">
      <c r="A50" s="18" t="s">
        <v>12</v>
      </c>
      <c r="B50" s="20"/>
    </row>
    <row r="51" spans="1:2" x14ac:dyDescent="0.25">
      <c r="A51" s="17" t="s">
        <v>10</v>
      </c>
      <c r="B51" s="19"/>
    </row>
    <row r="54" spans="1:2" x14ac:dyDescent="0.25">
      <c r="A54" s="6" t="s">
        <v>130</v>
      </c>
    </row>
    <row r="55" spans="1:2" x14ac:dyDescent="0.25">
      <c r="A55" s="6" t="s">
        <v>64</v>
      </c>
    </row>
    <row r="56" spans="1:2" x14ac:dyDescent="0.25">
      <c r="A56" s="6" t="s">
        <v>63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showGridLines="0" showRowColHeaders="0" workbookViewId="0">
      <selection activeCell="E23" sqref="E23"/>
    </sheetView>
  </sheetViews>
  <sheetFormatPr defaultColWidth="9.140625" defaultRowHeight="15" x14ac:dyDescent="0.25"/>
  <cols>
    <col min="1" max="1" width="3.7109375" style="23" customWidth="1"/>
    <col min="2" max="2" width="137.28515625" style="23" customWidth="1"/>
    <col min="3" max="16384" width="9.140625" style="23"/>
  </cols>
  <sheetData>
    <row r="2" spans="2:2" ht="48.75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75</v>
      </c>
    </row>
    <row r="6" spans="2:2" x14ac:dyDescent="0.25">
      <c r="B6" s="25" t="s">
        <v>33</v>
      </c>
    </row>
    <row r="7" spans="2:2" x14ac:dyDescent="0.25">
      <c r="B7" s="25" t="s">
        <v>73</v>
      </c>
    </row>
    <row r="8" spans="2:2" x14ac:dyDescent="0.25">
      <c r="B8" s="25" t="s">
        <v>74</v>
      </c>
    </row>
    <row r="9" spans="2:2" x14ac:dyDescent="0.25">
      <c r="B9" s="25" t="s">
        <v>65</v>
      </c>
    </row>
    <row r="10" spans="2:2" x14ac:dyDescent="0.25">
      <c r="B10" s="25" t="s">
        <v>66</v>
      </c>
    </row>
    <row r="11" spans="2:2" x14ac:dyDescent="0.25">
      <c r="B11" s="26"/>
    </row>
    <row r="12" spans="2:2" x14ac:dyDescent="0.25">
      <c r="B12" s="25" t="s">
        <v>76</v>
      </c>
    </row>
    <row r="13" spans="2:2" x14ac:dyDescent="0.25">
      <c r="B13" s="25" t="s">
        <v>68</v>
      </c>
    </row>
    <row r="14" spans="2:2" ht="15.75" thickBot="1" x14ac:dyDescent="0.3">
      <c r="B14" s="27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32"/>
  <sheetViews>
    <sheetView showGridLines="0" showRowColHeaders="0" workbookViewId="0">
      <selection activeCell="C9" sqref="C9"/>
    </sheetView>
  </sheetViews>
  <sheetFormatPr defaultColWidth="9.140625" defaultRowHeight="15" x14ac:dyDescent="0.25"/>
  <cols>
    <col min="1" max="1" width="9.140625" style="1"/>
    <col min="2" max="2" width="62.42578125" style="1" bestFit="1" customWidth="1"/>
    <col min="3" max="3" width="11.28515625" style="1" customWidth="1"/>
    <col min="4" max="4" width="10.140625" style="1" bestFit="1" customWidth="1"/>
    <col min="5" max="16384" width="9.140625" style="1"/>
  </cols>
  <sheetData>
    <row r="1" spans="2:3" ht="18" customHeight="1" x14ac:dyDescent="0.25"/>
    <row r="2" spans="2:3" ht="18" customHeight="1" x14ac:dyDescent="0.25">
      <c r="B2" s="28" t="s">
        <v>27</v>
      </c>
      <c r="C2" s="1" t="s">
        <v>59</v>
      </c>
    </row>
    <row r="3" spans="2:3" ht="18" customHeight="1" x14ac:dyDescent="0.25"/>
    <row r="4" spans="2:3" ht="18" customHeight="1" x14ac:dyDescent="0.25">
      <c r="B4" s="17" t="s">
        <v>23</v>
      </c>
      <c r="C4" s="19">
        <v>1</v>
      </c>
    </row>
    <row r="5" spans="2:3" ht="18" customHeight="1" x14ac:dyDescent="0.25">
      <c r="B5" s="18" t="s">
        <v>133</v>
      </c>
      <c r="C5" s="20">
        <v>8</v>
      </c>
    </row>
    <row r="6" spans="2:3" ht="18" customHeight="1" x14ac:dyDescent="0.25">
      <c r="B6" s="17" t="s">
        <v>24</v>
      </c>
      <c r="C6" s="19">
        <v>22</v>
      </c>
    </row>
    <row r="7" spans="2:3" ht="18" customHeight="1" x14ac:dyDescent="0.25">
      <c r="B7" s="18" t="s">
        <v>25</v>
      </c>
      <c r="C7" s="20">
        <f>C4*C5*C6</f>
        <v>176</v>
      </c>
    </row>
    <row r="8" spans="2:3" ht="18" customHeight="1" x14ac:dyDescent="0.25">
      <c r="B8" s="17" t="s">
        <v>26</v>
      </c>
      <c r="C8" s="19">
        <v>0.85</v>
      </c>
    </row>
    <row r="9" spans="2:3" ht="18" customHeight="1" x14ac:dyDescent="0.25">
      <c r="B9" s="18" t="s">
        <v>28</v>
      </c>
      <c r="C9" s="56">
        <f>+C7*C8</f>
        <v>149.6</v>
      </c>
    </row>
    <row r="10" spans="2:3" ht="18" customHeight="1" x14ac:dyDescent="0.25"/>
    <row r="11" spans="2:3" ht="18" customHeight="1" x14ac:dyDescent="0.25"/>
    <row r="12" spans="2:3" ht="18" customHeight="1" x14ac:dyDescent="0.25"/>
    <row r="13" spans="2:3" ht="18" customHeight="1" x14ac:dyDescent="0.25"/>
    <row r="14" spans="2:3" ht="18" customHeight="1" x14ac:dyDescent="0.25"/>
    <row r="15" spans="2:3" ht="18" customHeight="1" x14ac:dyDescent="0.25"/>
    <row r="16" spans="2: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8" sqref="B28"/>
    </sheetView>
  </sheetViews>
  <sheetFormatPr defaultColWidth="8.85546875" defaultRowHeight="15" x14ac:dyDescent="0.25"/>
  <cols>
    <col min="1" max="1" width="3.140625" customWidth="1"/>
    <col min="2" max="2" width="137.28515625" style="23" customWidth="1"/>
  </cols>
  <sheetData>
    <row r="2" spans="2:2" ht="48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84</v>
      </c>
    </row>
    <row r="6" spans="2:2" x14ac:dyDescent="0.25">
      <c r="B6" s="25" t="s">
        <v>124</v>
      </c>
    </row>
    <row r="7" spans="2:2" ht="15.75" thickBot="1" x14ac:dyDescent="0.3">
      <c r="B7" s="29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showGridLines="0" showRowColHeaders="0" workbookViewId="0">
      <selection activeCell="D7" sqref="D7"/>
    </sheetView>
  </sheetViews>
  <sheetFormatPr defaultColWidth="8.85546875" defaultRowHeight="15" x14ac:dyDescent="0.25"/>
  <cols>
    <col min="2" max="2" width="32.28515625" bestFit="1" customWidth="1"/>
    <col min="3" max="3" width="6.42578125" bestFit="1" customWidth="1"/>
    <col min="4" max="4" width="20.42578125" customWidth="1"/>
  </cols>
  <sheetData>
    <row r="3" spans="2:4" ht="21.95" customHeight="1" x14ac:dyDescent="0.25">
      <c r="B3" s="15" t="s">
        <v>0</v>
      </c>
      <c r="C3" s="15" t="s">
        <v>32</v>
      </c>
      <c r="D3" s="55">
        <f>'APURAÇÃO DESPESAS FIXAS'!B2</f>
        <v>6856.9</v>
      </c>
    </row>
    <row r="4" spans="2:4" ht="21.95" customHeight="1" x14ac:dyDescent="0.25"/>
    <row r="5" spans="2:4" ht="21.95" customHeight="1" x14ac:dyDescent="0.25">
      <c r="B5" s="15" t="s">
        <v>60</v>
      </c>
      <c r="C5" s="15" t="s">
        <v>30</v>
      </c>
      <c r="D5" s="57">
        <f>'CAPACIDADE PRODUTIVA'!C9</f>
        <v>149.6</v>
      </c>
    </row>
    <row r="6" spans="2:4" ht="21.95" customHeight="1" x14ac:dyDescent="0.25"/>
    <row r="7" spans="2:4" ht="21.95" customHeight="1" x14ac:dyDescent="0.25">
      <c r="B7" s="30" t="s">
        <v>29</v>
      </c>
      <c r="C7" s="30" t="s">
        <v>32</v>
      </c>
      <c r="D7" s="53">
        <f>D3/D5</f>
        <v>45.834893048128343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5CEAA776620347BE3BF4FC67922BB9" ma:contentTypeVersion="19" ma:contentTypeDescription="Crie um novo documento." ma:contentTypeScope="" ma:versionID="5ba161958d0d5081b2ced1d26df3d0db">
  <xsd:schema xmlns:xsd="http://www.w3.org/2001/XMLSchema" xmlns:xs="http://www.w3.org/2001/XMLSchema" xmlns:p="http://schemas.microsoft.com/office/2006/metadata/properties" xmlns:ns2="5b125424-45fa-48bc-9e7b-8605eb132dcf" xmlns:ns3="a825b47f-d537-4ba3-ae70-a25b86e5b96f" xmlns:ns4="4972bdeb-71e7-4f78-a412-0e79ef21ab88" targetNamespace="http://schemas.microsoft.com/office/2006/metadata/properties" ma:root="true" ma:fieldsID="219851c859844ff08f8a256014339e07" ns2:_="" ns3:_="" ns4:_="">
    <xsd:import namespace="5b125424-45fa-48bc-9e7b-8605eb132dcf"/>
    <xsd:import namespace="a825b47f-d537-4ba3-ae70-a25b86e5b96f"/>
    <xsd:import namespace="4972bdeb-71e7-4f78-a412-0e79ef21a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25424-45fa-48bc-9e7b-8605eb132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cc491fe-547a-4263-97dd-51df7dc1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5b47f-d537-4ba3-ae70-a25b86e5b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2bdeb-71e7-4f78-a412-0e79ef21ab8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991d72-1d5c-438e-acd9-be4bda475507}" ma:internalName="TaxCatchAll" ma:showField="CatchAllData" ma:web="4fbd3e97-5d15-4abe-ac87-6acd07b288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DA3FF1-F96D-4173-9C51-FDC12ACC2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9B517-67D0-46EB-A67B-E9DAC431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25424-45fa-48bc-9e7b-8605eb132dcf"/>
    <ds:schemaRef ds:uri="a825b47f-d537-4ba3-ae70-a25b86e5b96f"/>
    <ds:schemaRef ds:uri="4972bdeb-71e7-4f78-a412-0e79ef21a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Capa</vt:lpstr>
      <vt:lpstr>DEFINIÇÃO DE PREÇO</vt:lpstr>
      <vt:lpstr>ROTEIRO PARA FORMAÇÃO DE PREÇOS</vt:lpstr>
      <vt:lpstr>1º PASSO DESPESAS FIXAS</vt:lpstr>
      <vt:lpstr>APURAÇÃO DESPESAS FIXAS</vt:lpstr>
      <vt:lpstr>2º PASSO CAPACIDADE PRODUTIVA</vt:lpstr>
      <vt:lpstr>CAPACIDADE PRODUTIVA</vt:lpstr>
      <vt:lpstr>3º PASSO CÁLCULO DO CUSTO HORA</vt:lpstr>
      <vt:lpstr>CUSTO HORA DO TRABALHO</vt:lpstr>
      <vt:lpstr>4º PASSO HORAS NECESSÁRIAS </vt:lpstr>
      <vt:lpstr>TOTAL CUSTO HORAS NECESSÁRIAS</vt:lpstr>
      <vt:lpstr>5º PASSO MATERIAL UTILIZADO</vt:lpstr>
      <vt:lpstr>TOTAL DO MATERIAL UTILIZADO</vt:lpstr>
      <vt:lpstr>6º PASSO INDICE COMERCIALIZAÇÃO</vt:lpstr>
      <vt:lpstr>ÍNDICE COMERCIALIZAÇÃO E MARK U</vt:lpstr>
      <vt:lpstr>7º PASSO CALCULANDO O PREÇO</vt:lpstr>
      <vt:lpstr>CALCULANDO PREÇO À 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LEIDE COSTA PEREIRA DOS REIS</cp:lastModifiedBy>
  <cp:lastPrinted>2023-05-01T19:14:12Z</cp:lastPrinted>
  <dcterms:created xsi:type="dcterms:W3CDTF">2023-04-02T21:45:04Z</dcterms:created>
  <dcterms:modified xsi:type="dcterms:W3CDTF">2025-01-28T17:51:44Z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8f1fd5-171f-4305-a789-c17ef389ed12_Enabled">
    <vt:lpwstr>true</vt:lpwstr>
  </property>
  <property fmtid="{D5CDD505-2E9C-101B-9397-08002B2CF9AE}" pid="3" name="MSIP_Label_4f8f1fd5-171f-4305-a789-c17ef389ed12_SetDate">
    <vt:lpwstr>2023-06-06T17:59:26Z</vt:lpwstr>
  </property>
  <property fmtid="{D5CDD505-2E9C-101B-9397-08002B2CF9AE}" pid="4" name="MSIP_Label_4f8f1fd5-171f-4305-a789-c17ef389ed12_Method">
    <vt:lpwstr>Privileged</vt:lpwstr>
  </property>
  <property fmtid="{D5CDD505-2E9C-101B-9397-08002B2CF9AE}" pid="5" name="MSIP_Label_4f8f1fd5-171f-4305-a789-c17ef389ed12_Name">
    <vt:lpwstr>PR - Confidencial</vt:lpwstr>
  </property>
  <property fmtid="{D5CDD505-2E9C-101B-9397-08002B2CF9AE}" pid="6" name="MSIP_Label_4f8f1fd5-171f-4305-a789-c17ef389ed12_SiteId">
    <vt:lpwstr>97298271-1bd7-4ac5-935b-88addef636cc</vt:lpwstr>
  </property>
  <property fmtid="{D5CDD505-2E9C-101B-9397-08002B2CF9AE}" pid="7" name="MSIP_Label_4f8f1fd5-171f-4305-a789-c17ef389ed12_ActionId">
    <vt:lpwstr>0dba239c-3955-4c54-bce3-6110199533fd</vt:lpwstr>
  </property>
  <property fmtid="{D5CDD505-2E9C-101B-9397-08002B2CF9AE}" pid="8" name="MSIP_Label_4f8f1fd5-171f-4305-a789-c17ef389ed12_ContentBits">
    <vt:lpwstr>1</vt:lpwstr>
  </property>
</Properties>
</file>