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tel.local\SuporteN2_SEBRAE$\Magali Brito\Precificação\"/>
    </mc:Choice>
  </mc:AlternateContent>
  <bookViews>
    <workbookView xWindow="0" yWindow="0" windowWidth="13770" windowHeight="7710" tabRatio="500" activeTab="3"/>
  </bookViews>
  <sheets>
    <sheet name="Biscoite Kishow Kg" sheetId="1" r:id="rId1"/>
    <sheet name="Biscoito de polvilho Kg" sheetId="2" r:id="rId2"/>
    <sheet name="Biscoito de Sonho de Valsa" sheetId="3" r:id="rId3"/>
    <sheet name="Roscas Caseiras" sheetId="4" r:id="rId4"/>
    <sheet name="Precificar - Portifolio" sheetId="5" r:id="rId5"/>
  </sheets>
  <definedNames>
    <definedName name="_xlnm._FilterDatabase" localSheetId="4" hidden="1">'Precificar - Portifolio'!$A$5:$Q$5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4" l="1"/>
  <c r="J30" i="5"/>
  <c r="Q30" i="5" s="1"/>
  <c r="I30" i="5"/>
  <c r="H30" i="5"/>
  <c r="D30" i="5"/>
  <c r="E30" i="5" s="1"/>
  <c r="J29" i="5"/>
  <c r="Q29" i="5" s="1"/>
  <c r="I29" i="5"/>
  <c r="H29" i="5"/>
  <c r="D29" i="5"/>
  <c r="E29" i="5" s="1"/>
  <c r="J28" i="5"/>
  <c r="Q28" i="5" s="1"/>
  <c r="I28" i="5"/>
  <c r="H28" i="5"/>
  <c r="D28" i="5"/>
  <c r="E28" i="5" s="1"/>
  <c r="J27" i="5"/>
  <c r="Q27" i="5" s="1"/>
  <c r="I27" i="5"/>
  <c r="H27" i="5"/>
  <c r="D27" i="5"/>
  <c r="E27" i="5" s="1"/>
  <c r="J26" i="5"/>
  <c r="Q26" i="5" s="1"/>
  <c r="I26" i="5"/>
  <c r="H26" i="5"/>
  <c r="D26" i="5"/>
  <c r="E26" i="5" s="1"/>
  <c r="J25" i="5"/>
  <c r="Q25" i="5" s="1"/>
  <c r="I25" i="5"/>
  <c r="H25" i="5"/>
  <c r="D25" i="5"/>
  <c r="E25" i="5" s="1"/>
  <c r="J24" i="5"/>
  <c r="Q24" i="5" s="1"/>
  <c r="I24" i="5"/>
  <c r="H24" i="5"/>
  <c r="D24" i="5"/>
  <c r="E24" i="5" s="1"/>
  <c r="J23" i="5"/>
  <c r="Q23" i="5" s="1"/>
  <c r="I23" i="5"/>
  <c r="H23" i="5"/>
  <c r="D23" i="5"/>
  <c r="E23" i="5" s="1"/>
  <c r="J22" i="5"/>
  <c r="Q22" i="5" s="1"/>
  <c r="I22" i="5"/>
  <c r="H22" i="5"/>
  <c r="D22" i="5"/>
  <c r="E22" i="5" s="1"/>
  <c r="J21" i="5"/>
  <c r="Q21" i="5" s="1"/>
  <c r="I21" i="5"/>
  <c r="H21" i="5"/>
  <c r="D21" i="5"/>
  <c r="E21" i="5" s="1"/>
  <c r="J20" i="5"/>
  <c r="Q20" i="5" s="1"/>
  <c r="I20" i="5"/>
  <c r="H20" i="5"/>
  <c r="D20" i="5"/>
  <c r="E20" i="5" s="1"/>
  <c r="J19" i="5"/>
  <c r="I19" i="5"/>
  <c r="H19" i="5"/>
  <c r="D19" i="5"/>
  <c r="E19" i="5" s="1"/>
  <c r="J18" i="5"/>
  <c r="I18" i="5"/>
  <c r="H18" i="5"/>
  <c r="D18" i="5"/>
  <c r="E18" i="5" s="1"/>
  <c r="J17" i="5"/>
  <c r="I17" i="5"/>
  <c r="H17" i="5"/>
  <c r="D17" i="5"/>
  <c r="E17" i="5" s="1"/>
  <c r="J16" i="5"/>
  <c r="I16" i="5"/>
  <c r="H16" i="5"/>
  <c r="D16" i="5"/>
  <c r="E16" i="5" s="1"/>
  <c r="J15" i="5"/>
  <c r="I15" i="5"/>
  <c r="H15" i="5"/>
  <c r="D15" i="5"/>
  <c r="E15" i="5" s="1"/>
  <c r="J14" i="5"/>
  <c r="I14" i="5"/>
  <c r="H14" i="5"/>
  <c r="D14" i="5"/>
  <c r="E14" i="5" s="1"/>
  <c r="J13" i="5"/>
  <c r="I13" i="5"/>
  <c r="H13" i="5"/>
  <c r="D13" i="5"/>
  <c r="E13" i="5" s="1"/>
  <c r="J12" i="5"/>
  <c r="I12" i="5"/>
  <c r="H12" i="5"/>
  <c r="D12" i="5"/>
  <c r="E12" i="5" s="1"/>
  <c r="J11" i="5"/>
  <c r="I11" i="5"/>
  <c r="H11" i="5"/>
  <c r="D11" i="5"/>
  <c r="E11" i="5" s="1"/>
  <c r="J10" i="5"/>
  <c r="I10" i="5"/>
  <c r="H10" i="5"/>
  <c r="D10" i="5"/>
  <c r="E10" i="5" s="1"/>
  <c r="J9" i="5"/>
  <c r="I9" i="5"/>
  <c r="H9" i="5"/>
  <c r="D9" i="5"/>
  <c r="E9" i="5" s="1"/>
  <c r="J8" i="5"/>
  <c r="I8" i="5"/>
  <c r="H8" i="5"/>
  <c r="D8" i="5"/>
  <c r="E8" i="5" s="1"/>
  <c r="J7" i="5"/>
  <c r="I7" i="5"/>
  <c r="H7" i="5"/>
  <c r="D7" i="5"/>
  <c r="E7" i="5" s="1"/>
  <c r="J6" i="5"/>
  <c r="I6" i="5"/>
  <c r="H6" i="5"/>
  <c r="D6" i="5"/>
  <c r="E6" i="5" s="1"/>
  <c r="C3" i="5"/>
  <c r="F29" i="4"/>
  <c r="F28" i="4"/>
  <c r="F27" i="4"/>
  <c r="F25" i="4"/>
  <c r="L23" i="4"/>
  <c r="L31" i="4" s="1"/>
  <c r="B17" i="4"/>
  <c r="B14" i="4"/>
  <c r="B15" i="4" s="1"/>
  <c r="F9" i="4"/>
  <c r="F23" i="4" s="1"/>
  <c r="F29" i="3"/>
  <c r="F28" i="3"/>
  <c r="F27" i="3"/>
  <c r="L23" i="3"/>
  <c r="L31" i="3" s="1"/>
  <c r="F23" i="3"/>
  <c r="B19" i="3"/>
  <c r="B15" i="3"/>
  <c r="B14" i="3"/>
  <c r="F9" i="3"/>
  <c r="F29" i="2"/>
  <c r="F28" i="2"/>
  <c r="F27" i="2"/>
  <c r="F25" i="2"/>
  <c r="L23" i="2"/>
  <c r="L31" i="2" s="1"/>
  <c r="B17" i="2"/>
  <c r="B14" i="2"/>
  <c r="B15" i="2" s="1"/>
  <c r="F9" i="2"/>
  <c r="F23" i="2" s="1"/>
  <c r="F29" i="1"/>
  <c r="F28" i="1"/>
  <c r="F27" i="1"/>
  <c r="L23" i="1"/>
  <c r="C2" i="5" s="1"/>
  <c r="F23" i="1"/>
  <c r="B15" i="1"/>
  <c r="B14" i="1"/>
  <c r="F9" i="1"/>
  <c r="L25" i="3" l="1"/>
  <c r="I31" i="3" s="1"/>
  <c r="L31" i="1"/>
  <c r="N9" i="5"/>
  <c r="N13" i="5"/>
  <c r="N16" i="5"/>
  <c r="B19" i="1"/>
  <c r="N8" i="5"/>
  <c r="N12" i="5"/>
  <c r="N17" i="5"/>
  <c r="L25" i="1"/>
  <c r="I31" i="1" s="1"/>
  <c r="I33" i="1" s="1"/>
  <c r="I34" i="1" s="1"/>
  <c r="B18" i="3"/>
  <c r="Q9" i="5"/>
  <c r="M9" i="5"/>
  <c r="L9" i="5"/>
  <c r="O9" i="5" s="1"/>
  <c r="P9" i="5" s="1"/>
  <c r="Q13" i="5"/>
  <c r="M13" i="5"/>
  <c r="L13" i="5"/>
  <c r="O13" i="5" s="1"/>
  <c r="P13" i="5" s="1"/>
  <c r="Q17" i="5"/>
  <c r="M17" i="5"/>
  <c r="B22" i="1"/>
  <c r="F25" i="1"/>
  <c r="B17" i="1"/>
  <c r="B18" i="1" s="1"/>
  <c r="I32" i="1"/>
  <c r="B22" i="3"/>
  <c r="F25" i="3"/>
  <c r="B17" i="3"/>
  <c r="I32" i="3"/>
  <c r="Q6" i="5"/>
  <c r="M6" i="5"/>
  <c r="Q10" i="5"/>
  <c r="M10" i="5"/>
  <c r="Q14" i="5"/>
  <c r="M14" i="5"/>
  <c r="Q18" i="5"/>
  <c r="M18" i="5"/>
  <c r="N30" i="5"/>
  <c r="N28" i="5"/>
  <c r="N27" i="5"/>
  <c r="N26" i="5"/>
  <c r="N25" i="5"/>
  <c r="N24" i="5"/>
  <c r="N22" i="5"/>
  <c r="N20" i="5"/>
  <c r="K30" i="5"/>
  <c r="L30" i="5" s="1"/>
  <c r="O30" i="5" s="1"/>
  <c r="P30" i="5" s="1"/>
  <c r="K29" i="5"/>
  <c r="K28" i="5"/>
  <c r="K27" i="5"/>
  <c r="L27" i="5" s="1"/>
  <c r="O27" i="5" s="1"/>
  <c r="P27" i="5" s="1"/>
  <c r="K26" i="5"/>
  <c r="L26" i="5" s="1"/>
  <c r="O26" i="5" s="1"/>
  <c r="P26" i="5" s="1"/>
  <c r="K25" i="5"/>
  <c r="K24" i="5"/>
  <c r="K23" i="5"/>
  <c r="L23" i="5" s="1"/>
  <c r="O23" i="5" s="1"/>
  <c r="P23" i="5" s="1"/>
  <c r="K22" i="5"/>
  <c r="L22" i="5" s="1"/>
  <c r="O22" i="5" s="1"/>
  <c r="P22" i="5" s="1"/>
  <c r="K21" i="5"/>
  <c r="K20" i="5"/>
  <c r="K19" i="5"/>
  <c r="K18" i="5"/>
  <c r="L18" i="5" s="1"/>
  <c r="O18" i="5" s="1"/>
  <c r="P18" i="5" s="1"/>
  <c r="K17" i="5"/>
  <c r="L17" i="5" s="1"/>
  <c r="O17" i="5" s="1"/>
  <c r="P17" i="5" s="1"/>
  <c r="K16" i="5"/>
  <c r="L16" i="5" s="1"/>
  <c r="O16" i="5" s="1"/>
  <c r="P16" i="5" s="1"/>
  <c r="K15" i="5"/>
  <c r="K14" i="5"/>
  <c r="L14" i="5" s="1"/>
  <c r="O14" i="5" s="1"/>
  <c r="P14" i="5" s="1"/>
  <c r="K13" i="5"/>
  <c r="K12" i="5"/>
  <c r="L12" i="5" s="1"/>
  <c r="O12" i="5" s="1"/>
  <c r="P12" i="5" s="1"/>
  <c r="K11" i="5"/>
  <c r="K10" i="5"/>
  <c r="L10" i="5" s="1"/>
  <c r="O10" i="5" s="1"/>
  <c r="P10" i="5" s="1"/>
  <c r="K9" i="5"/>
  <c r="K8" i="5"/>
  <c r="L8" i="5" s="1"/>
  <c r="O8" i="5" s="1"/>
  <c r="P8" i="5" s="1"/>
  <c r="K7" i="5"/>
  <c r="K6" i="5"/>
  <c r="L6" i="5" s="1"/>
  <c r="O6" i="5" s="1"/>
  <c r="P6" i="5" s="1"/>
  <c r="N29" i="5"/>
  <c r="N23" i="5"/>
  <c r="N21" i="5"/>
  <c r="N6" i="5"/>
  <c r="Q7" i="5"/>
  <c r="M7" i="5"/>
  <c r="L7" i="5"/>
  <c r="O7" i="5" s="1"/>
  <c r="P7" i="5" s="1"/>
  <c r="N10" i="5"/>
  <c r="Q11" i="5"/>
  <c r="M11" i="5"/>
  <c r="L11" i="5"/>
  <c r="O11" i="5" s="1"/>
  <c r="P11" i="5" s="1"/>
  <c r="N14" i="5"/>
  <c r="Q15" i="5"/>
  <c r="M15" i="5"/>
  <c r="L15" i="5"/>
  <c r="O15" i="5" s="1"/>
  <c r="P15" i="5" s="1"/>
  <c r="N18" i="5"/>
  <c r="Q19" i="5"/>
  <c r="M19" i="5"/>
  <c r="L19" i="5"/>
  <c r="O19" i="5" s="1"/>
  <c r="P19" i="5" s="1"/>
  <c r="I32" i="2"/>
  <c r="B22" i="2"/>
  <c r="I32" i="4"/>
  <c r="B22" i="4"/>
  <c r="N7" i="5"/>
  <c r="Q8" i="5"/>
  <c r="M8" i="5"/>
  <c r="N11" i="5"/>
  <c r="Q12" i="5"/>
  <c r="M12" i="5"/>
  <c r="N15" i="5"/>
  <c r="Q16" i="5"/>
  <c r="M16" i="5"/>
  <c r="N19" i="5"/>
  <c r="L25" i="4"/>
  <c r="I31" i="4" s="1"/>
  <c r="L25" i="2"/>
  <c r="I31" i="2" s="1"/>
  <c r="B19" i="2"/>
  <c r="B18" i="2" s="1"/>
  <c r="B19" i="4"/>
  <c r="B18" i="4" s="1"/>
  <c r="L20" i="5"/>
  <c r="O20" i="5" s="1"/>
  <c r="P20" i="5" s="1"/>
  <c r="L21" i="5"/>
  <c r="O21" i="5" s="1"/>
  <c r="P21" i="5" s="1"/>
  <c r="L24" i="5"/>
  <c r="O24" i="5" s="1"/>
  <c r="P24" i="5" s="1"/>
  <c r="L25" i="5"/>
  <c r="O25" i="5" s="1"/>
  <c r="P25" i="5" s="1"/>
  <c r="L28" i="5"/>
  <c r="O28" i="5" s="1"/>
  <c r="P28" i="5" s="1"/>
  <c r="L29" i="5"/>
  <c r="O29" i="5" s="1"/>
  <c r="P29" i="5" s="1"/>
  <c r="M20" i="5"/>
  <c r="M21" i="5"/>
  <c r="M22" i="5"/>
  <c r="M23" i="5"/>
  <c r="M24" i="5"/>
  <c r="M25" i="5"/>
  <c r="M26" i="5"/>
  <c r="M27" i="5"/>
  <c r="M28" i="5"/>
  <c r="M29" i="5"/>
  <c r="M30" i="5"/>
  <c r="B16" i="3" l="1"/>
  <c r="B20" i="3" s="1"/>
  <c r="B21" i="3" s="1"/>
  <c r="B16" i="1"/>
  <c r="B20" i="1" s="1"/>
  <c r="B21" i="1" s="1"/>
  <c r="B16" i="4"/>
  <c r="B20" i="4" s="1"/>
  <c r="B21" i="4" s="1"/>
  <c r="I34" i="4"/>
  <c r="B16" i="2"/>
  <c r="B20" i="2" s="1"/>
  <c r="B21" i="2" s="1"/>
  <c r="I33" i="3"/>
  <c r="I34" i="3" s="1"/>
  <c r="I33" i="2"/>
  <c r="I34" i="2" s="1"/>
</calcChain>
</file>

<file path=xl/sharedStrings.xml><?xml version="1.0" encoding="utf-8"?>
<sst xmlns="http://schemas.openxmlformats.org/spreadsheetml/2006/main" count="191" uniqueCount="65">
  <si>
    <t>Custos Variáveis</t>
  </si>
  <si>
    <t>Custos por produto</t>
  </si>
  <si>
    <t>Custos Fixos</t>
  </si>
  <si>
    <t>Kishow Kg</t>
  </si>
  <si>
    <t>MEI</t>
  </si>
  <si>
    <t>Embalagem</t>
  </si>
  <si>
    <t>Aluguel *</t>
  </si>
  <si>
    <t>Etiqueta</t>
  </si>
  <si>
    <t>Energia*</t>
  </si>
  <si>
    <t>Informações do produto</t>
  </si>
  <si>
    <t>Luva</t>
  </si>
  <si>
    <t>Pró-labore</t>
  </si>
  <si>
    <t>Biscoito Kishow Kg</t>
  </si>
  <si>
    <t>Água</t>
  </si>
  <si>
    <t>Vendas mensais</t>
  </si>
  <si>
    <t>Celular</t>
  </si>
  <si>
    <t>Valor vendido mensal</t>
  </si>
  <si>
    <t>Internet</t>
  </si>
  <si>
    <t>Porcentagem no faturamento</t>
  </si>
  <si>
    <t>Custo Total do produto</t>
  </si>
  <si>
    <t xml:space="preserve">Margem contribuição </t>
  </si>
  <si>
    <t>Ponto de equilíbrio</t>
  </si>
  <si>
    <t>Custos fixos do produto mensal</t>
  </si>
  <si>
    <t xml:space="preserve">Lucro </t>
  </si>
  <si>
    <t>Margem Lucro atual do produto</t>
  </si>
  <si>
    <t>Porcentagem de custos variáveis</t>
  </si>
  <si>
    <t>Total</t>
  </si>
  <si>
    <t>Custos Fixos Unitarios</t>
  </si>
  <si>
    <t>Taxa de cartão</t>
  </si>
  <si>
    <t>Taxa de impostos</t>
  </si>
  <si>
    <t>Taxa de comissão</t>
  </si>
  <si>
    <t>Faturamento</t>
  </si>
  <si>
    <t>Precificação</t>
  </si>
  <si>
    <t>Custo Fixo em Relação ao Faturamento</t>
  </si>
  <si>
    <t>Lucro</t>
  </si>
  <si>
    <t>Preço total</t>
  </si>
  <si>
    <t>Polvilho Kg</t>
  </si>
  <si>
    <t>Biscoito Polvilho Kg</t>
  </si>
  <si>
    <t>Sonho de Valsa Kg</t>
  </si>
  <si>
    <t>Biscoito Sonho de Valsa Kg</t>
  </si>
  <si>
    <t>Roscas Caseiras</t>
  </si>
  <si>
    <t>Os campos ena cor Cinza, preenclimento obrigatório</t>
  </si>
  <si>
    <t>DESPESAS FIXAS</t>
  </si>
  <si>
    <t>TAXA DE CARTÃO</t>
  </si>
  <si>
    <t>FATURAMENTO MENSAL</t>
  </si>
  <si>
    <t>TAXA DE IMPOSTOS</t>
  </si>
  <si>
    <t>PRODUTO</t>
  </si>
  <si>
    <t>PREÇO DE VENDA</t>
  </si>
  <si>
    <t>Nº VENDAS MENSAIS</t>
  </si>
  <si>
    <t>RECEITA DE VENDAS MENSAL</t>
  </si>
  <si>
    <t>PORCENTAGEM NO FATURAMENTO</t>
  </si>
  <si>
    <t>CUSTOS UNITARIO</t>
  </si>
  <si>
    <t>EMBALAGEM</t>
  </si>
  <si>
    <t>TAXA DE CARTAO</t>
  </si>
  <si>
    <t>IMPOSTOS</t>
  </si>
  <si>
    <t>TOTAL DE CUSTOS VARIAVEIS UN</t>
  </si>
  <si>
    <t>DESPESA FIXA UNITARIA</t>
  </si>
  <si>
    <t>CUSTO TOTAL DO PRODUTO</t>
  </si>
  <si>
    <t>MARGEM DE CONTRIBUIÇÃO</t>
  </si>
  <si>
    <t>DESPESAS FIXAS DO PRODUTO MENSAL</t>
  </si>
  <si>
    <t>LUCRO</t>
  </si>
  <si>
    <t>MARGEM DE LUCRO ATUAL DO PRODUTO</t>
  </si>
  <si>
    <t>PORCENTAGEM DE CUSTOS VARIAVEIS U.N</t>
  </si>
  <si>
    <t>Kishow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</si>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</sst>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R$-416]#,##0.00_);[Red]\([$R$-416]#,##0.00\)"/>
    <numFmt numFmtId="165" formatCode="_-&quot;R$ &quot;* #,##0.00_-;&quot;-R$ &quot;* #,##0.00_-;_-&quot;R$ &quot;* \-??_-;_-@_-"/>
    <numFmt numFmtId="166" formatCode="[$R$-416]#,##0.0000_);[Red]\([$R$-416]#,##0.0000\)"/>
    <numFmt numFmtId="167" formatCode="[$R$-416]\ #,##0.00;[Red][$R$-416]\ #,##0.00"/>
    <numFmt numFmtId="168" formatCode="[$R$-416]#,##0.00000_);[Red]\([$R$-416]#,##0.00000\)"/>
    <numFmt numFmtId="169" formatCode="0.0%"/>
    <numFmt numFmtId="170" formatCode="&quot;R$ &quot;#,##0.00"/>
  </numFmts>
  <fonts count="9" x14ac:knownFonts="1">
    <font>
      <sz val="11"/>
      <color rgb="FF000000"/>
      <name val="Calibri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8497B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0000"/>
        <bgColor rgb="FF9C0006"/>
      </patternFill>
    </fill>
    <fill>
      <patternFill patternType="solid">
        <fgColor rgb="FFFFD966"/>
        <bgColor rgb="FFFFEB9C"/>
      </patternFill>
    </fill>
    <fill>
      <patternFill patternType="solid">
        <fgColor rgb="FFD9D9D9"/>
        <bgColor rgb="FFBDD7EE"/>
      </patternFill>
    </fill>
    <fill>
      <patternFill patternType="solid">
        <fgColor rgb="FF5B9BD5"/>
        <bgColor rgb="FF8497B0"/>
      </patternFill>
    </fill>
    <fill>
      <patternFill patternType="solid">
        <fgColor rgb="FFBDD7EE"/>
        <bgColor rgb="FFD9D9D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165" fontId="8" fillId="0" borderId="0" applyBorder="0" applyProtection="0">
      <alignment vertical="top"/>
    </xf>
    <xf numFmtId="9" fontId="8" fillId="0" borderId="0" applyBorder="0" applyProtection="0">
      <alignment vertical="top"/>
    </xf>
  </cellStyleXfs>
  <cellXfs count="61">
    <xf numFmtId="0" fontId="0" fillId="0" borderId="0" xfId="0">
      <alignment vertical="top"/>
    </xf>
    <xf numFmtId="0" fontId="0" fillId="8" borderId="1" xfId="0" applyFont="1" applyFill="1" applyBorder="1" applyAlignment="1" applyProtection="1">
      <alignment horizontal="center" vertical="top"/>
    </xf>
    <xf numFmtId="0" fontId="1" fillId="6" borderId="1" xfId="0" applyFont="1" applyFill="1" applyBorder="1" applyAlignment="1" applyProtection="1">
      <alignment horizontal="center" vertical="top"/>
    </xf>
    <xf numFmtId="0" fontId="0" fillId="5" borderId="1" xfId="0" applyFont="1" applyFill="1" applyBorder="1" applyAlignment="1" applyProtection="1">
      <alignment horizontal="center" vertical="top"/>
    </xf>
    <xf numFmtId="0" fontId="0" fillId="4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3" borderId="0" xfId="0" applyFill="1" applyBorder="1" applyAlignment="1" applyProtection="1">
      <alignment horizontal="center" vertical="top"/>
    </xf>
    <xf numFmtId="0" fontId="0" fillId="0" borderId="0" xfId="0" applyBorder="1" applyAlignment="1" applyProtection="1">
      <alignment vertical="top"/>
    </xf>
    <xf numFmtId="0" fontId="0" fillId="0" borderId="1" xfId="0" applyFont="1" applyBorder="1" applyAlignment="1" applyProtection="1">
      <alignment vertical="top"/>
    </xf>
    <xf numFmtId="164" fontId="0" fillId="3" borderId="1" xfId="0" applyNumberFormat="1" applyFill="1" applyBorder="1" applyAlignment="1" applyProtection="1">
      <alignment vertical="top"/>
    </xf>
    <xf numFmtId="164" fontId="0" fillId="0" borderId="0" xfId="0" applyNumberFormat="1" applyAlignment="1" applyProtection="1">
      <alignment vertical="top"/>
    </xf>
    <xf numFmtId="164" fontId="0" fillId="0" borderId="1" xfId="0" applyNumberFormat="1" applyBorder="1" applyAlignment="1" applyProtection="1">
      <alignment vertical="top"/>
    </xf>
    <xf numFmtId="0" fontId="0" fillId="0" borderId="2" xfId="0" applyFont="1" applyBorder="1" applyAlignment="1" applyProtection="1">
      <alignment vertical="top"/>
    </xf>
    <xf numFmtId="164" fontId="0" fillId="3" borderId="2" xfId="0" applyNumberFormat="1" applyFill="1" applyBorder="1" applyAlignment="1" applyProtection="1">
      <alignment vertical="top"/>
    </xf>
    <xf numFmtId="164" fontId="0" fillId="0" borderId="2" xfId="0" applyNumberFormat="1" applyBorder="1" applyAlignment="1" applyProtection="1">
      <alignment vertical="top"/>
    </xf>
    <xf numFmtId="165" fontId="0" fillId="0" borderId="1" xfId="1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2" fillId="7" borderId="1" xfId="0" applyFont="1" applyFill="1" applyBorder="1" applyAlignment="1" applyProtection="1">
      <alignment vertical="top"/>
    </xf>
    <xf numFmtId="166" fontId="0" fillId="0" borderId="2" xfId="0" applyNumberFormat="1" applyBorder="1" applyAlignment="1" applyProtection="1">
      <alignment vertical="top"/>
    </xf>
    <xf numFmtId="0" fontId="0" fillId="7" borderId="1" xfId="0" applyFont="1" applyFill="1" applyBorder="1" applyAlignment="1" applyProtection="1">
      <alignment vertical="top"/>
    </xf>
    <xf numFmtId="0" fontId="0" fillId="3" borderId="1" xfId="0" applyFill="1" applyBorder="1" applyAlignment="1" applyProtection="1">
      <alignment vertical="top"/>
    </xf>
    <xf numFmtId="167" fontId="0" fillId="0" borderId="1" xfId="0" applyNumberFormat="1" applyBorder="1" applyAlignment="1" applyProtection="1">
      <alignment vertical="top"/>
    </xf>
    <xf numFmtId="9" fontId="0" fillId="0" borderId="1" xfId="2" applyFont="1" applyBorder="1" applyAlignment="1" applyProtection="1">
      <alignment vertical="top"/>
    </xf>
    <xf numFmtId="168" fontId="0" fillId="0" borderId="2" xfId="0" applyNumberFormat="1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169" fontId="0" fillId="0" borderId="1" xfId="2" applyNumberFormat="1" applyFont="1" applyBorder="1" applyAlignment="1" applyProtection="1">
      <alignment vertical="top"/>
    </xf>
    <xf numFmtId="167" fontId="0" fillId="0" borderId="0" xfId="0" applyNumberFormat="1" applyAlignment="1" applyProtection="1">
      <alignment vertical="top"/>
    </xf>
    <xf numFmtId="167" fontId="0" fillId="5" borderId="1" xfId="0" applyNumberFormat="1" applyFont="1" applyFill="1" applyBorder="1" applyAlignment="1" applyProtection="1">
      <alignment vertical="top"/>
    </xf>
    <xf numFmtId="167" fontId="0" fillId="3" borderId="1" xfId="0" applyNumberFormat="1" applyFill="1" applyBorder="1" applyAlignment="1" applyProtection="1">
      <alignment vertical="top"/>
    </xf>
    <xf numFmtId="0" fontId="0" fillId="9" borderId="1" xfId="0" applyFont="1" applyFill="1" applyBorder="1" applyAlignment="1" applyProtection="1">
      <alignment vertical="top"/>
    </xf>
    <xf numFmtId="0" fontId="0" fillId="3" borderId="0" xfId="0" applyFill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0" fontId="4" fillId="3" borderId="3" xfId="0" applyFont="1" applyFill="1" applyBorder="1" applyAlignment="1" applyProtection="1">
      <alignment vertical="top" wrapText="1"/>
    </xf>
    <xf numFmtId="170" fontId="4" fillId="10" borderId="4" xfId="1" applyNumberFormat="1" applyFont="1" applyFill="1" applyBorder="1" applyAlignment="1" applyProtection="1">
      <alignment vertical="top"/>
    </xf>
    <xf numFmtId="9" fontId="5" fillId="10" borderId="4" xfId="2" applyFont="1" applyFill="1" applyBorder="1" applyAlignment="1" applyProtection="1">
      <alignment vertical="top"/>
    </xf>
    <xf numFmtId="165" fontId="0" fillId="3" borderId="0" xfId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 wrapText="1"/>
    </xf>
    <xf numFmtId="170" fontId="4" fillId="10" borderId="6" xfId="1" applyNumberFormat="1" applyFont="1" applyFill="1" applyBorder="1" applyAlignment="1" applyProtection="1">
      <alignment vertical="top" wrapText="1"/>
    </xf>
    <xf numFmtId="9" fontId="5" fillId="10" borderId="6" xfId="2" applyFont="1" applyFill="1" applyBorder="1" applyAlignment="1" applyProtection="1">
      <alignment vertical="top"/>
    </xf>
    <xf numFmtId="170" fontId="0" fillId="3" borderId="0" xfId="1" applyNumberFormat="1" applyFont="1" applyFill="1" applyBorder="1" applyAlignment="1" applyProtection="1">
      <alignment vertical="top" wrapText="1"/>
    </xf>
    <xf numFmtId="0" fontId="0" fillId="3" borderId="7" xfId="0" applyFill="1" applyBorder="1" applyAlignment="1" applyProtection="1">
      <alignment vertical="top"/>
    </xf>
    <xf numFmtId="0" fontId="6" fillId="11" borderId="8" xfId="0" applyFont="1" applyFill="1" applyBorder="1" applyAlignment="1" applyProtection="1">
      <alignment horizontal="center" vertical="center" wrapText="1"/>
    </xf>
    <xf numFmtId="0" fontId="7" fillId="11" borderId="8" xfId="0" applyFont="1" applyFill="1" applyBorder="1" applyAlignment="1" applyProtection="1">
      <alignment horizontal="center" vertical="center" wrapText="1"/>
    </xf>
    <xf numFmtId="0" fontId="0" fillId="12" borderId="1" xfId="0" applyFont="1" applyFill="1" applyBorder="1" applyAlignment="1" applyProtection="1">
      <alignment vertical="top"/>
    </xf>
    <xf numFmtId="165" fontId="0" fillId="10" borderId="1" xfId="1" applyFont="1" applyFill="1" applyBorder="1" applyAlignment="1" applyProtection="1">
      <alignment vertical="top"/>
    </xf>
    <xf numFmtId="0" fontId="0" fillId="10" borderId="1" xfId="0" applyFill="1" applyBorder="1" applyAlignment="1" applyProtection="1">
      <alignment vertical="top"/>
    </xf>
    <xf numFmtId="170" fontId="0" fillId="3" borderId="1" xfId="0" applyNumberFormat="1" applyFill="1" applyBorder="1" applyAlignment="1" applyProtection="1">
      <alignment vertical="top"/>
    </xf>
    <xf numFmtId="10" fontId="0" fillId="3" borderId="1" xfId="0" applyNumberFormat="1" applyFill="1" applyBorder="1" applyAlignment="1" applyProtection="1">
      <alignment vertical="top"/>
    </xf>
    <xf numFmtId="165" fontId="0" fillId="3" borderId="1" xfId="1" applyFont="1" applyFill="1" applyBorder="1" applyAlignment="1" applyProtection="1">
      <alignment vertical="top"/>
    </xf>
    <xf numFmtId="169" fontId="0" fillId="3" borderId="1" xfId="2" applyNumberFormat="1" applyFont="1" applyFill="1" applyBorder="1" applyAlignment="1" applyProtection="1">
      <alignment vertical="top"/>
    </xf>
    <xf numFmtId="9" fontId="0" fillId="3" borderId="1" xfId="2" applyFont="1" applyFill="1" applyBorder="1" applyAlignment="1" applyProtection="1">
      <alignment vertical="top"/>
    </xf>
    <xf numFmtId="0" fontId="0" fillId="12" borderId="9" xfId="0" applyFill="1" applyBorder="1" applyAlignment="1" applyProtection="1">
      <alignment vertical="top"/>
    </xf>
    <xf numFmtId="165" fontId="0" fillId="10" borderId="9" xfId="1" applyFont="1" applyFill="1" applyBorder="1" applyAlignment="1" applyProtection="1">
      <alignment vertical="top"/>
    </xf>
    <xf numFmtId="0" fontId="0" fillId="10" borderId="9" xfId="0" applyFill="1" applyBorder="1" applyAlignment="1" applyProtection="1">
      <alignment vertical="top"/>
    </xf>
    <xf numFmtId="170" fontId="0" fillId="3" borderId="9" xfId="0" applyNumberFormat="1" applyFill="1" applyBorder="1" applyAlignment="1" applyProtection="1">
      <alignment vertical="top"/>
    </xf>
    <xf numFmtId="10" fontId="0" fillId="3" borderId="9" xfId="0" applyNumberFormat="1" applyFill="1" applyBorder="1" applyAlignment="1" applyProtection="1">
      <alignment vertical="top"/>
    </xf>
    <xf numFmtId="165" fontId="0" fillId="3" borderId="9" xfId="1" applyFont="1" applyFill="1" applyBorder="1" applyAlignment="1" applyProtection="1">
      <alignment vertical="top"/>
    </xf>
    <xf numFmtId="169" fontId="0" fillId="3" borderId="9" xfId="2" applyNumberFormat="1" applyFont="1" applyFill="1" applyBorder="1" applyAlignment="1" applyProtection="1">
      <alignment vertical="top"/>
    </xf>
    <xf numFmtId="9" fontId="0" fillId="3" borderId="9" xfId="2" applyFont="1" applyFill="1" applyBorder="1" applyAlignment="1" applyProtection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9D9D9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D4" zoomScale="150" zoomScaleNormal="150" workbookViewId="0">
      <selection activeCell="K15" sqref="K15:L15"/>
    </sheetView>
  </sheetViews>
  <sheetFormatPr defaultColWidth="9.140625" defaultRowHeight="15" x14ac:dyDescent="0.25"/>
  <cols>
    <col min="1" max="1" width="29.28515625" style="7" customWidth="1"/>
    <col min="2" max="2" width="14.7109375" style="7" customWidth="1"/>
    <col min="4" max="4" width="16.42578125" style="7" customWidth="1"/>
    <col min="5" max="5" width="30.42578125" style="7" customWidth="1"/>
    <col min="6" max="6" width="11.5703125" style="7" customWidth="1"/>
    <col min="8" max="8" width="21.42578125" style="7" customWidth="1"/>
    <col min="9" max="9" width="11.5703125" style="7" customWidth="1"/>
    <col min="10" max="10" width="12.85546875" style="7" customWidth="1"/>
    <col min="11" max="11" width="36" style="7" customWidth="1"/>
    <col min="12" max="12" width="13.7109375" style="7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8"/>
      <c r="H7" s="4" t="s">
        <v>1</v>
      </c>
      <c r="I7" s="4"/>
      <c r="J7" s="9"/>
      <c r="K7" s="3" t="s">
        <v>2</v>
      </c>
      <c r="L7" s="3"/>
    </row>
    <row r="8" spans="1:12" x14ac:dyDescent="0.25">
      <c r="E8" s="10" t="s">
        <v>3</v>
      </c>
      <c r="F8" s="11">
        <v>70</v>
      </c>
      <c r="G8" s="12"/>
      <c r="H8" s="10"/>
      <c r="I8" s="13"/>
      <c r="K8" s="14" t="s">
        <v>4</v>
      </c>
      <c r="L8" s="15">
        <v>81.900000000000006</v>
      </c>
    </row>
    <row r="9" spans="1:12" x14ac:dyDescent="0.25">
      <c r="E9" s="14" t="s">
        <v>5</v>
      </c>
      <c r="F9" s="16">
        <f>(20/500)</f>
        <v>0.04</v>
      </c>
      <c r="G9" s="12"/>
      <c r="H9" s="14"/>
      <c r="I9" s="13"/>
      <c r="K9" s="14" t="s">
        <v>6</v>
      </c>
      <c r="L9" s="15">
        <v>300</v>
      </c>
    </row>
    <row r="10" spans="1:12" x14ac:dyDescent="0.25">
      <c r="E10" s="14" t="s">
        <v>7</v>
      </c>
      <c r="F10" s="16">
        <v>0.05</v>
      </c>
      <c r="G10" s="12"/>
      <c r="H10" s="14"/>
      <c r="I10" s="16"/>
      <c r="K10" s="10" t="s">
        <v>8</v>
      </c>
      <c r="L10" s="11">
        <v>40</v>
      </c>
    </row>
    <row r="11" spans="1:12" ht="18.75" x14ac:dyDescent="0.25">
      <c r="A11" s="2" t="s">
        <v>9</v>
      </c>
      <c r="B11" s="2"/>
      <c r="E11" s="10" t="s">
        <v>10</v>
      </c>
      <c r="F11" s="17">
        <v>0.02</v>
      </c>
      <c r="G11" s="12"/>
      <c r="H11" s="18"/>
      <c r="I11" s="16"/>
      <c r="K11" s="10" t="s">
        <v>11</v>
      </c>
      <c r="L11" s="11">
        <v>300</v>
      </c>
    </row>
    <row r="12" spans="1:12" x14ac:dyDescent="0.25">
      <c r="A12" s="19" t="s">
        <v>12</v>
      </c>
      <c r="B12" s="11">
        <v>99.9</v>
      </c>
      <c r="E12" s="14"/>
      <c r="F12" s="16"/>
      <c r="G12" s="12"/>
      <c r="H12" s="14"/>
      <c r="I12" s="20"/>
      <c r="K12" s="10" t="s">
        <v>13</v>
      </c>
      <c r="L12" s="13">
        <v>30</v>
      </c>
    </row>
    <row r="13" spans="1:12" x14ac:dyDescent="0.25">
      <c r="A13" s="21" t="s">
        <v>14</v>
      </c>
      <c r="B13" s="22">
        <v>1</v>
      </c>
      <c r="E13" s="10"/>
      <c r="F13" s="10"/>
      <c r="G13" s="12"/>
      <c r="H13" s="14"/>
      <c r="I13" s="16"/>
      <c r="K13" s="10" t="s">
        <v>15</v>
      </c>
      <c r="L13" s="13">
        <v>40</v>
      </c>
    </row>
    <row r="14" spans="1:12" x14ac:dyDescent="0.25">
      <c r="A14" s="21" t="s">
        <v>16</v>
      </c>
      <c r="B14" s="23">
        <f>B13*B12</f>
        <v>99.9</v>
      </c>
      <c r="E14" s="14"/>
      <c r="F14" s="16"/>
      <c r="G14" s="12"/>
      <c r="H14" s="14"/>
      <c r="I14" s="20"/>
      <c r="K14" s="14" t="s">
        <v>17</v>
      </c>
      <c r="L14" s="13">
        <v>80</v>
      </c>
    </row>
    <row r="15" spans="1:12" x14ac:dyDescent="0.25">
      <c r="A15" s="21" t="s">
        <v>18</v>
      </c>
      <c r="B15" s="24">
        <f>IFERROR(B14/L29,0)</f>
        <v>3.3300000000000003E-2</v>
      </c>
      <c r="E15" s="10"/>
      <c r="F15" s="16"/>
      <c r="G15" s="12"/>
      <c r="H15" s="10"/>
      <c r="I15" s="25"/>
      <c r="K15" s="14" t="s">
        <v>64</v>
      </c>
      <c r="L15" s="13">
        <v>200</v>
      </c>
    </row>
    <row r="16" spans="1:12" x14ac:dyDescent="0.25">
      <c r="A16" s="21" t="s">
        <v>19</v>
      </c>
      <c r="B16" s="23">
        <f>F23+L25</f>
        <v>105.80427</v>
      </c>
      <c r="E16" s="14"/>
      <c r="F16" s="16"/>
      <c r="G16" s="12"/>
      <c r="H16" s="14"/>
      <c r="I16" s="16"/>
      <c r="K16" s="14"/>
      <c r="L16" s="13"/>
    </row>
    <row r="17" spans="1:15" x14ac:dyDescent="0.25">
      <c r="A17" s="21" t="s">
        <v>20</v>
      </c>
      <c r="B17" s="23">
        <f>B12-F23</f>
        <v>29.790000000000006</v>
      </c>
      <c r="E17" s="14"/>
      <c r="F17" s="16"/>
      <c r="G17" s="12"/>
      <c r="H17" s="14"/>
      <c r="I17" s="16"/>
      <c r="K17" s="14"/>
      <c r="L17" s="13"/>
    </row>
    <row r="18" spans="1:15" x14ac:dyDescent="0.25">
      <c r="A18" s="21" t="s">
        <v>21</v>
      </c>
      <c r="B18" s="26">
        <f>IFERROR(B19/B17,0)</f>
        <v>1.1981963746223563</v>
      </c>
      <c r="E18" s="14"/>
      <c r="F18" s="16"/>
      <c r="G18" s="12"/>
      <c r="H18" s="14"/>
      <c r="I18" s="16"/>
      <c r="K18" s="14"/>
      <c r="L18" s="13"/>
    </row>
    <row r="19" spans="1:15" x14ac:dyDescent="0.25">
      <c r="A19" s="21" t="s">
        <v>22</v>
      </c>
      <c r="B19" s="23">
        <f>L23*B15</f>
        <v>35.694270000000003</v>
      </c>
      <c r="E19" s="14"/>
      <c r="F19" s="16"/>
      <c r="G19" s="12"/>
      <c r="H19" s="14"/>
      <c r="I19" s="16"/>
      <c r="K19" s="14"/>
      <c r="L19" s="13"/>
    </row>
    <row r="20" spans="1:15" x14ac:dyDescent="0.25">
      <c r="A20" s="21" t="s">
        <v>23</v>
      </c>
      <c r="B20" s="23">
        <f>B12-B16</f>
        <v>-5.9042699999999968</v>
      </c>
      <c r="E20" s="14"/>
      <c r="F20" s="16"/>
      <c r="G20" s="12"/>
      <c r="H20" s="14"/>
      <c r="I20" s="16"/>
      <c r="K20" s="14"/>
      <c r="L20" s="13"/>
    </row>
    <row r="21" spans="1:15" x14ac:dyDescent="0.25">
      <c r="A21" s="21" t="s">
        <v>24</v>
      </c>
      <c r="B21" s="24">
        <f>IFERROR(B20/B16,0)</f>
        <v>-5.5803702440364616E-2</v>
      </c>
      <c r="E21" s="14"/>
      <c r="F21" s="16"/>
      <c r="G21" s="12"/>
      <c r="H21" s="14"/>
      <c r="I21" s="16"/>
      <c r="K21" s="14"/>
      <c r="L21" s="13"/>
    </row>
    <row r="22" spans="1:15" x14ac:dyDescent="0.25">
      <c r="A22" s="21" t="s">
        <v>25</v>
      </c>
      <c r="B22" s="24">
        <f>IFERROR(F23/B12,0)</f>
        <v>0.70180180180180174</v>
      </c>
      <c r="E22" s="14"/>
      <c r="F22" s="16"/>
      <c r="G22" s="12"/>
      <c r="H22" s="14"/>
      <c r="I22" s="16"/>
      <c r="K22" s="14"/>
      <c r="L22" s="13"/>
    </row>
    <row r="23" spans="1:15" x14ac:dyDescent="0.25">
      <c r="E23" s="10" t="s">
        <v>26</v>
      </c>
      <c r="F23" s="13">
        <f>SUM(F8:F22)+SUM(F27:F29)</f>
        <v>70.11</v>
      </c>
      <c r="G23" s="12"/>
      <c r="H23" s="10" t="s">
        <v>26</v>
      </c>
      <c r="I23" s="13"/>
      <c r="J23" s="9"/>
      <c r="K23" s="10" t="s">
        <v>26</v>
      </c>
      <c r="L23" s="13">
        <f>SUM(L6:L22)</f>
        <v>1071.9000000000001</v>
      </c>
    </row>
    <row r="24" spans="1:15" x14ac:dyDescent="0.25">
      <c r="E24" s="10"/>
      <c r="F24" s="10"/>
      <c r="H24" s="10"/>
      <c r="I24" s="13"/>
      <c r="J24" s="9"/>
      <c r="K24" s="10"/>
      <c r="L24" s="18"/>
    </row>
    <row r="25" spans="1:15" x14ac:dyDescent="0.25">
      <c r="E25" s="10" t="s">
        <v>25</v>
      </c>
      <c r="F25" s="24">
        <f>IFERROR(F23/B12,0)</f>
        <v>0.70180180180180174</v>
      </c>
      <c r="G25" s="12"/>
      <c r="H25" s="10"/>
      <c r="I25" s="13"/>
      <c r="J25" s="9"/>
      <c r="K25" s="10" t="s">
        <v>27</v>
      </c>
      <c r="L25" s="13">
        <f>IFERROR((L23*B15)/B13,0)</f>
        <v>35.694270000000003</v>
      </c>
    </row>
    <row r="27" spans="1:15" x14ac:dyDescent="0.25">
      <c r="D27" s="10" t="s">
        <v>28</v>
      </c>
      <c r="E27" s="27">
        <v>0</v>
      </c>
      <c r="F27" s="23">
        <f>B12*E27</f>
        <v>0</v>
      </c>
      <c r="O27" s="28"/>
    </row>
    <row r="28" spans="1:15" x14ac:dyDescent="0.25">
      <c r="D28" s="10" t="s">
        <v>29</v>
      </c>
      <c r="E28" s="27">
        <v>0</v>
      </c>
      <c r="F28" s="23">
        <f>B12*E28</f>
        <v>0</v>
      </c>
    </row>
    <row r="29" spans="1:15" x14ac:dyDescent="0.25">
      <c r="D29" s="10" t="s">
        <v>30</v>
      </c>
      <c r="E29" s="27">
        <v>0</v>
      </c>
      <c r="F29" s="23">
        <f>B12*E29</f>
        <v>0</v>
      </c>
      <c r="K29" s="29" t="s">
        <v>31</v>
      </c>
      <c r="L29" s="30">
        <v>3000</v>
      </c>
      <c r="O29" s="28"/>
    </row>
    <row r="30" spans="1:15" x14ac:dyDescent="0.25">
      <c r="H30" s="1" t="s">
        <v>32</v>
      </c>
      <c r="I30" s="1"/>
    </row>
    <row r="31" spans="1:15" x14ac:dyDescent="0.25">
      <c r="H31" s="10" t="s">
        <v>2</v>
      </c>
      <c r="I31" s="13">
        <f>L25</f>
        <v>35.694270000000003</v>
      </c>
      <c r="K31" s="31" t="s">
        <v>33</v>
      </c>
      <c r="L31" s="24">
        <f>IFERROR(L23/L29,0)</f>
        <v>0.35730000000000001</v>
      </c>
    </row>
    <row r="32" spans="1:15" x14ac:dyDescent="0.25">
      <c r="H32" s="10" t="s">
        <v>0</v>
      </c>
      <c r="I32" s="13">
        <f>F23</f>
        <v>70.11</v>
      </c>
    </row>
    <row r="33" spans="8:9" x14ac:dyDescent="0.25">
      <c r="H33" s="10" t="s">
        <v>34</v>
      </c>
      <c r="I33" s="13">
        <f>SUM(I31+I32)*10%</f>
        <v>10.580427</v>
      </c>
    </row>
    <row r="34" spans="8:9" x14ac:dyDescent="0.25">
      <c r="H34" s="10" t="s">
        <v>35</v>
      </c>
      <c r="I34" s="13">
        <f>SUM(I31:I33)</f>
        <v>116.384697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35" priority="2" operator="lessThan">
      <formula>0.3</formula>
    </cfRule>
    <cfRule type="cellIs" dxfId="34" priority="3" operator="lessThan">
      <formula>0.3</formula>
    </cfRule>
    <cfRule type="cellIs" dxfId="33" priority="4" operator="lessThan">
      <formula>0.29</formula>
    </cfRule>
    <cfRule type="cellIs" dxfId="32" priority="5" operator="lessThan">
      <formula>0.3</formula>
    </cfRule>
    <cfRule type="cellIs" dxfId="31" priority="6" operator="greaterThan">
      <formula>0.4</formula>
    </cfRule>
    <cfRule type="cellIs" dxfId="30" priority="7" operator="between">
      <formula>0.3</formula>
      <formula>0.4</formula>
    </cfRule>
    <cfRule type="cellIs" dxfId="29" priority="8" operator="lessThan">
      <formula>0.35</formula>
    </cfRule>
    <cfRule type="cellIs" dxfId="28" priority="9" operator="greaterThan">
      <formula>0.35</formula>
    </cfRule>
    <cfRule type="cellIs" dxfId="27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F8" zoomScale="150" zoomScaleNormal="150" workbookViewId="0">
      <selection activeCell="K15" sqref="K15:L15"/>
    </sheetView>
  </sheetViews>
  <sheetFormatPr defaultColWidth="9.140625" defaultRowHeight="15" x14ac:dyDescent="0.25"/>
  <cols>
    <col min="1" max="1" width="29.28515625" style="7" customWidth="1"/>
    <col min="2" max="2" width="14.7109375" style="7" customWidth="1"/>
    <col min="4" max="4" width="16.42578125" style="7" customWidth="1"/>
    <col min="5" max="5" width="30.42578125" style="7" customWidth="1"/>
    <col min="6" max="6" width="11.5703125" style="7" customWidth="1"/>
    <col min="8" max="8" width="21.42578125" style="7" customWidth="1"/>
    <col min="9" max="9" width="11.5703125" style="7" customWidth="1"/>
    <col min="10" max="10" width="12.85546875" style="7" customWidth="1"/>
    <col min="11" max="11" width="36" style="7" customWidth="1"/>
    <col min="12" max="12" width="13.7109375" style="7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8"/>
      <c r="H7" s="4" t="s">
        <v>1</v>
      </c>
      <c r="I7" s="4"/>
      <c r="J7" s="9"/>
      <c r="K7" s="3" t="s">
        <v>2</v>
      </c>
      <c r="L7" s="3"/>
    </row>
    <row r="8" spans="1:12" x14ac:dyDescent="0.25">
      <c r="E8" s="10" t="s">
        <v>36</v>
      </c>
      <c r="F8" s="11">
        <v>23</v>
      </c>
      <c r="G8" s="12"/>
      <c r="H8" s="10"/>
      <c r="I8" s="13"/>
      <c r="K8" s="14" t="s">
        <v>4</v>
      </c>
      <c r="L8" s="15">
        <v>81.900000000000006</v>
      </c>
    </row>
    <row r="9" spans="1:12" x14ac:dyDescent="0.25">
      <c r="E9" s="14" t="s">
        <v>5</v>
      </c>
      <c r="F9" s="16">
        <f>(20/500)</f>
        <v>0.04</v>
      </c>
      <c r="G9" s="12"/>
      <c r="H9" s="14"/>
      <c r="I9" s="13"/>
      <c r="K9" s="14" t="s">
        <v>6</v>
      </c>
      <c r="L9" s="15">
        <v>300</v>
      </c>
    </row>
    <row r="10" spans="1:12" x14ac:dyDescent="0.25">
      <c r="E10" s="14" t="s">
        <v>7</v>
      </c>
      <c r="F10" s="16">
        <v>0.05</v>
      </c>
      <c r="G10" s="12"/>
      <c r="H10" s="14"/>
      <c r="I10" s="16"/>
      <c r="K10" s="10" t="s">
        <v>8</v>
      </c>
      <c r="L10" s="11">
        <v>40</v>
      </c>
    </row>
    <row r="11" spans="1:12" ht="18.75" x14ac:dyDescent="0.25">
      <c r="A11" s="2" t="s">
        <v>9</v>
      </c>
      <c r="B11" s="2"/>
      <c r="E11" s="10" t="s">
        <v>10</v>
      </c>
      <c r="F11" s="17">
        <v>0.02</v>
      </c>
      <c r="G11" s="12"/>
      <c r="H11" s="18"/>
      <c r="I11" s="16"/>
      <c r="K11" s="10" t="s">
        <v>11</v>
      </c>
      <c r="L11" s="11">
        <v>300</v>
      </c>
    </row>
    <row r="12" spans="1:12" x14ac:dyDescent="0.25">
      <c r="A12" s="19" t="s">
        <v>37</v>
      </c>
      <c r="B12" s="11">
        <v>50</v>
      </c>
      <c r="E12" s="14"/>
      <c r="F12" s="16"/>
      <c r="G12" s="12"/>
      <c r="H12" s="14"/>
      <c r="I12" s="20"/>
      <c r="K12" s="10" t="s">
        <v>13</v>
      </c>
      <c r="L12" s="13">
        <v>30</v>
      </c>
    </row>
    <row r="13" spans="1:12" x14ac:dyDescent="0.25">
      <c r="A13" s="21" t="s">
        <v>14</v>
      </c>
      <c r="B13" s="22">
        <v>1</v>
      </c>
      <c r="E13" s="10"/>
      <c r="F13" s="10"/>
      <c r="G13" s="12"/>
      <c r="H13" s="14"/>
      <c r="I13" s="16"/>
      <c r="K13" s="10" t="s">
        <v>15</v>
      </c>
      <c r="L13" s="13">
        <v>40</v>
      </c>
    </row>
    <row r="14" spans="1:12" x14ac:dyDescent="0.25">
      <c r="A14" s="21" t="s">
        <v>16</v>
      </c>
      <c r="B14" s="23">
        <f>B13*B12</f>
        <v>50</v>
      </c>
      <c r="E14" s="14"/>
      <c r="F14" s="16"/>
      <c r="G14" s="12"/>
      <c r="H14" s="14"/>
      <c r="I14" s="20"/>
      <c r="K14" s="14" t="s">
        <v>17</v>
      </c>
      <c r="L14" s="13">
        <v>80</v>
      </c>
    </row>
    <row r="15" spans="1:12" x14ac:dyDescent="0.25">
      <c r="A15" s="21" t="s">
        <v>18</v>
      </c>
      <c r="B15" s="24">
        <f>IFERROR(B14/L29,0)</f>
        <v>1.6666666666666666E-2</v>
      </c>
      <c r="E15" s="10"/>
      <c r="F15" s="16"/>
      <c r="G15" s="12"/>
      <c r="H15" s="10"/>
      <c r="I15" s="25"/>
      <c r="K15" s="14" t="s">
        <v>64</v>
      </c>
      <c r="L15" s="13">
        <v>200</v>
      </c>
    </row>
    <row r="16" spans="1:12" x14ac:dyDescent="0.25">
      <c r="A16" s="21" t="s">
        <v>19</v>
      </c>
      <c r="B16" s="23">
        <f>F23+L25</f>
        <v>40.975000000000001</v>
      </c>
      <c r="E16" s="14"/>
      <c r="F16" s="16"/>
      <c r="G16" s="12"/>
      <c r="H16" s="14"/>
      <c r="I16" s="16"/>
      <c r="K16" s="14"/>
      <c r="L16" s="13"/>
    </row>
    <row r="17" spans="1:15" x14ac:dyDescent="0.25">
      <c r="A17" s="21" t="s">
        <v>20</v>
      </c>
      <c r="B17" s="23">
        <f>B12-F23</f>
        <v>26.89</v>
      </c>
      <c r="E17" s="14"/>
      <c r="F17" s="16"/>
      <c r="G17" s="12"/>
      <c r="H17" s="14"/>
      <c r="I17" s="16"/>
      <c r="K17" s="14"/>
      <c r="L17" s="13"/>
    </row>
    <row r="18" spans="1:15" x14ac:dyDescent="0.25">
      <c r="A18" s="21" t="s">
        <v>21</v>
      </c>
      <c r="B18" s="26">
        <f>IFERROR(B19/B17,0)</f>
        <v>0.66437337300111576</v>
      </c>
      <c r="E18" s="14"/>
      <c r="F18" s="16"/>
      <c r="G18" s="12"/>
      <c r="H18" s="14"/>
      <c r="I18" s="16"/>
      <c r="K18" s="14"/>
      <c r="L18" s="13"/>
    </row>
    <row r="19" spans="1:15" x14ac:dyDescent="0.25">
      <c r="A19" s="21" t="s">
        <v>22</v>
      </c>
      <c r="B19" s="23">
        <f>L23*B15</f>
        <v>17.865000000000002</v>
      </c>
      <c r="E19" s="14"/>
      <c r="F19" s="16"/>
      <c r="G19" s="12"/>
      <c r="H19" s="14"/>
      <c r="I19" s="16"/>
      <c r="K19" s="14"/>
      <c r="L19" s="13"/>
    </row>
    <row r="20" spans="1:15" x14ac:dyDescent="0.25">
      <c r="A20" s="21" t="s">
        <v>23</v>
      </c>
      <c r="B20" s="23">
        <f>B12-B16</f>
        <v>9.0249999999999986</v>
      </c>
      <c r="E20" s="14"/>
      <c r="F20" s="16"/>
      <c r="G20" s="12"/>
      <c r="H20" s="14"/>
      <c r="I20" s="16"/>
      <c r="K20" s="14"/>
      <c r="L20" s="13"/>
    </row>
    <row r="21" spans="1:15" x14ac:dyDescent="0.25">
      <c r="A21" s="21" t="s">
        <v>24</v>
      </c>
      <c r="B21" s="24">
        <f>IFERROR(B20/B16,0)</f>
        <v>0.22025625381330075</v>
      </c>
      <c r="E21" s="14"/>
      <c r="F21" s="16"/>
      <c r="G21" s="12"/>
      <c r="H21" s="14"/>
      <c r="I21" s="16"/>
      <c r="K21" s="14"/>
      <c r="L21" s="13"/>
    </row>
    <row r="22" spans="1:15" x14ac:dyDescent="0.25">
      <c r="A22" s="21" t="s">
        <v>25</v>
      </c>
      <c r="B22" s="24">
        <f>IFERROR(F23/B12,0)</f>
        <v>0.4622</v>
      </c>
      <c r="E22" s="14"/>
      <c r="F22" s="16"/>
      <c r="G22" s="12"/>
      <c r="H22" s="14"/>
      <c r="I22" s="16"/>
      <c r="K22" s="14"/>
      <c r="L22" s="13"/>
    </row>
    <row r="23" spans="1:15" x14ac:dyDescent="0.25">
      <c r="E23" s="10" t="s">
        <v>26</v>
      </c>
      <c r="F23" s="13">
        <f>SUM(F8:F22)+SUM(F27:F29)</f>
        <v>23.11</v>
      </c>
      <c r="G23" s="12"/>
      <c r="H23" s="10" t="s">
        <v>26</v>
      </c>
      <c r="I23" s="13"/>
      <c r="J23" s="9"/>
      <c r="K23" s="10" t="s">
        <v>26</v>
      </c>
      <c r="L23" s="13">
        <f>SUM(L6:L22)</f>
        <v>1071.9000000000001</v>
      </c>
    </row>
    <row r="24" spans="1:15" x14ac:dyDescent="0.25">
      <c r="E24" s="10"/>
      <c r="F24" s="10"/>
      <c r="H24" s="10"/>
      <c r="I24" s="13"/>
      <c r="J24" s="9"/>
      <c r="K24" s="10"/>
      <c r="L24" s="18"/>
    </row>
    <row r="25" spans="1:15" x14ac:dyDescent="0.25">
      <c r="E25" s="10" t="s">
        <v>25</v>
      </c>
      <c r="F25" s="24">
        <f>IFERROR(F23/B12,0)</f>
        <v>0.4622</v>
      </c>
      <c r="G25" s="12"/>
      <c r="H25" s="10"/>
      <c r="I25" s="13"/>
      <c r="J25" s="9"/>
      <c r="K25" s="10" t="s">
        <v>27</v>
      </c>
      <c r="L25" s="13">
        <f>IFERROR((L23*B15)/B13,0)</f>
        <v>17.865000000000002</v>
      </c>
    </row>
    <row r="27" spans="1:15" x14ac:dyDescent="0.25">
      <c r="D27" s="10" t="s">
        <v>28</v>
      </c>
      <c r="E27" s="27">
        <v>0</v>
      </c>
      <c r="F27" s="23">
        <f>B12*E27</f>
        <v>0</v>
      </c>
      <c r="O27" s="28"/>
    </row>
    <row r="28" spans="1:15" x14ac:dyDescent="0.25">
      <c r="D28" s="10" t="s">
        <v>29</v>
      </c>
      <c r="E28" s="27">
        <v>0</v>
      </c>
      <c r="F28" s="23">
        <f>B12*E28</f>
        <v>0</v>
      </c>
    </row>
    <row r="29" spans="1:15" x14ac:dyDescent="0.25">
      <c r="D29" s="10" t="s">
        <v>30</v>
      </c>
      <c r="E29" s="27">
        <v>0</v>
      </c>
      <c r="F29" s="23">
        <f>B12*E29</f>
        <v>0</v>
      </c>
      <c r="K29" s="29" t="s">
        <v>31</v>
      </c>
      <c r="L29" s="30">
        <v>3000</v>
      </c>
      <c r="O29" s="28"/>
    </row>
    <row r="30" spans="1:15" x14ac:dyDescent="0.25">
      <c r="H30" s="1" t="s">
        <v>32</v>
      </c>
      <c r="I30" s="1"/>
    </row>
    <row r="31" spans="1:15" x14ac:dyDescent="0.25">
      <c r="H31" s="10" t="s">
        <v>2</v>
      </c>
      <c r="I31" s="13">
        <f>L25</f>
        <v>17.865000000000002</v>
      </c>
      <c r="K31" s="31" t="s">
        <v>33</v>
      </c>
      <c r="L31" s="24">
        <f>IFERROR(L23/L29,0)</f>
        <v>0.35730000000000001</v>
      </c>
    </row>
    <row r="32" spans="1:15" x14ac:dyDescent="0.25">
      <c r="H32" s="10" t="s">
        <v>0</v>
      </c>
      <c r="I32" s="13">
        <f>F23</f>
        <v>23.11</v>
      </c>
    </row>
    <row r="33" spans="8:9" x14ac:dyDescent="0.25">
      <c r="H33" s="10" t="s">
        <v>34</v>
      </c>
      <c r="I33" s="13">
        <f>SUM(I31+I32)*50%</f>
        <v>20.487500000000001</v>
      </c>
    </row>
    <row r="34" spans="8:9" x14ac:dyDescent="0.25">
      <c r="H34" s="10" t="s">
        <v>35</v>
      </c>
      <c r="I34" s="13">
        <f>SUM(I31:I33)</f>
        <v>61.462500000000006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26" priority="2" operator="lessThan">
      <formula>0.3</formula>
    </cfRule>
    <cfRule type="cellIs" dxfId="25" priority="3" operator="lessThan">
      <formula>0.3</formula>
    </cfRule>
    <cfRule type="cellIs" dxfId="24" priority="4" operator="lessThan">
      <formula>0.29</formula>
    </cfRule>
    <cfRule type="cellIs" dxfId="23" priority="5" operator="lessThan">
      <formula>0.3</formula>
    </cfRule>
    <cfRule type="cellIs" dxfId="22" priority="6" operator="greaterThan">
      <formula>0.4</formula>
    </cfRule>
    <cfRule type="cellIs" dxfId="21" priority="7" operator="between">
      <formula>0.3</formula>
      <formula>0.4</formula>
    </cfRule>
    <cfRule type="cellIs" dxfId="20" priority="8" operator="lessThan">
      <formula>0.35</formula>
    </cfRule>
    <cfRule type="cellIs" dxfId="19" priority="9" operator="greaterThan">
      <formula>0.35</formula>
    </cfRule>
    <cfRule type="cellIs" dxfId="18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F9" zoomScale="150" zoomScaleNormal="150" workbookViewId="0">
      <selection activeCell="K15" sqref="K15:L15"/>
    </sheetView>
  </sheetViews>
  <sheetFormatPr defaultColWidth="9.140625" defaultRowHeight="15" x14ac:dyDescent="0.25"/>
  <cols>
    <col min="1" max="1" width="29.28515625" style="7" customWidth="1"/>
    <col min="2" max="2" width="14.7109375" style="7" customWidth="1"/>
    <col min="4" max="4" width="16.42578125" style="7" customWidth="1"/>
    <col min="5" max="5" width="30.42578125" style="7" customWidth="1"/>
    <col min="6" max="6" width="11.5703125" style="7" customWidth="1"/>
    <col min="8" max="8" width="21.42578125" style="7" customWidth="1"/>
    <col min="9" max="9" width="11.5703125" style="7" customWidth="1"/>
    <col min="10" max="10" width="12.85546875" style="7" customWidth="1"/>
    <col min="11" max="11" width="36" style="7" customWidth="1"/>
    <col min="12" max="12" width="13.7109375" style="7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8"/>
      <c r="H7" s="4" t="s">
        <v>1</v>
      </c>
      <c r="I7" s="4"/>
      <c r="J7" s="9"/>
      <c r="K7" s="3" t="s">
        <v>2</v>
      </c>
      <c r="L7" s="3"/>
    </row>
    <row r="8" spans="1:12" x14ac:dyDescent="0.25">
      <c r="E8" s="10" t="s">
        <v>38</v>
      </c>
      <c r="F8" s="11">
        <v>40</v>
      </c>
      <c r="G8" s="12"/>
      <c r="H8" s="10"/>
      <c r="I8" s="13"/>
      <c r="K8" s="14" t="s">
        <v>4</v>
      </c>
      <c r="L8" s="15">
        <v>81.900000000000006</v>
      </c>
    </row>
    <row r="9" spans="1:12" x14ac:dyDescent="0.25">
      <c r="E9" s="14" t="s">
        <v>5</v>
      </c>
      <c r="F9" s="16">
        <f>(20/500)</f>
        <v>0.04</v>
      </c>
      <c r="G9" s="12"/>
      <c r="H9" s="14"/>
      <c r="I9" s="13"/>
      <c r="K9" s="14" t="s">
        <v>6</v>
      </c>
      <c r="L9" s="15">
        <v>300</v>
      </c>
    </row>
    <row r="10" spans="1:12" x14ac:dyDescent="0.25">
      <c r="E10" s="14" t="s">
        <v>7</v>
      </c>
      <c r="F10" s="16">
        <v>0.05</v>
      </c>
      <c r="G10" s="12"/>
      <c r="H10" s="14"/>
      <c r="I10" s="16"/>
      <c r="K10" s="10" t="s">
        <v>8</v>
      </c>
      <c r="L10" s="11">
        <v>40</v>
      </c>
    </row>
    <row r="11" spans="1:12" ht="18.75" x14ac:dyDescent="0.25">
      <c r="A11" s="2" t="s">
        <v>9</v>
      </c>
      <c r="B11" s="2"/>
      <c r="E11" s="10" t="s">
        <v>10</v>
      </c>
      <c r="F11" s="17">
        <v>0.02</v>
      </c>
      <c r="G11" s="12"/>
      <c r="H11" s="18"/>
      <c r="I11" s="16"/>
      <c r="K11" s="10" t="s">
        <v>11</v>
      </c>
      <c r="L11" s="11">
        <v>300</v>
      </c>
    </row>
    <row r="12" spans="1:12" x14ac:dyDescent="0.25">
      <c r="A12" s="19" t="s">
        <v>39</v>
      </c>
      <c r="B12" s="11">
        <v>74.900000000000006</v>
      </c>
      <c r="E12" s="14"/>
      <c r="F12" s="16"/>
      <c r="G12" s="12"/>
      <c r="H12" s="14"/>
      <c r="I12" s="20"/>
      <c r="K12" s="10" t="s">
        <v>13</v>
      </c>
      <c r="L12" s="13">
        <v>30</v>
      </c>
    </row>
    <row r="13" spans="1:12" x14ac:dyDescent="0.25">
      <c r="A13" s="21" t="s">
        <v>14</v>
      </c>
      <c r="B13" s="22">
        <v>1</v>
      </c>
      <c r="E13" s="10"/>
      <c r="F13" s="10"/>
      <c r="G13" s="12"/>
      <c r="H13" s="14"/>
      <c r="I13" s="16"/>
      <c r="K13" s="10" t="s">
        <v>15</v>
      </c>
      <c r="L13" s="13">
        <v>40</v>
      </c>
    </row>
    <row r="14" spans="1:12" x14ac:dyDescent="0.25">
      <c r="A14" s="21" t="s">
        <v>16</v>
      </c>
      <c r="B14" s="23">
        <f>B13*B12</f>
        <v>74.900000000000006</v>
      </c>
      <c r="E14" s="14"/>
      <c r="F14" s="16"/>
      <c r="G14" s="12"/>
      <c r="H14" s="14"/>
      <c r="I14" s="20"/>
      <c r="K14" s="14" t="s">
        <v>17</v>
      </c>
      <c r="L14" s="13">
        <v>80</v>
      </c>
    </row>
    <row r="15" spans="1:12" x14ac:dyDescent="0.25">
      <c r="A15" s="21" t="s">
        <v>18</v>
      </c>
      <c r="B15" s="24">
        <f>IFERROR(B14/L29,0)</f>
        <v>2.4966666666666668E-2</v>
      </c>
      <c r="E15" s="10"/>
      <c r="F15" s="16"/>
      <c r="G15" s="12"/>
      <c r="H15" s="10"/>
      <c r="I15" s="25"/>
      <c r="K15" s="14" t="s">
        <v>64</v>
      </c>
      <c r="L15" s="13">
        <v>200</v>
      </c>
    </row>
    <row r="16" spans="1:12" x14ac:dyDescent="0.25">
      <c r="A16" s="21" t="s">
        <v>19</v>
      </c>
      <c r="B16" s="23">
        <f>F23+L25</f>
        <v>66.871769999999998</v>
      </c>
      <c r="E16" s="14"/>
      <c r="F16" s="16"/>
      <c r="G16" s="12"/>
      <c r="H16" s="14"/>
      <c r="I16" s="16"/>
      <c r="K16" s="14"/>
      <c r="L16" s="13"/>
    </row>
    <row r="17" spans="1:15" x14ac:dyDescent="0.25">
      <c r="A17" s="21" t="s">
        <v>20</v>
      </c>
      <c r="B17" s="23">
        <f>B12-F23</f>
        <v>34.790000000000006</v>
      </c>
      <c r="E17" s="14"/>
      <c r="F17" s="16"/>
      <c r="G17" s="12"/>
      <c r="H17" s="14"/>
      <c r="I17" s="16"/>
      <c r="K17" s="14"/>
      <c r="L17" s="13"/>
    </row>
    <row r="18" spans="1:15" x14ac:dyDescent="0.25">
      <c r="A18" s="21" t="s">
        <v>21</v>
      </c>
      <c r="B18" s="26">
        <f>IFERROR(B19/B17,0)</f>
        <v>0.76923742454728372</v>
      </c>
      <c r="E18" s="14"/>
      <c r="F18" s="16"/>
      <c r="G18" s="12"/>
      <c r="H18" s="14"/>
      <c r="I18" s="16"/>
      <c r="K18" s="14"/>
      <c r="L18" s="13"/>
    </row>
    <row r="19" spans="1:15" x14ac:dyDescent="0.25">
      <c r="A19" s="21" t="s">
        <v>22</v>
      </c>
      <c r="B19" s="23">
        <f>L23*B15</f>
        <v>26.761770000000006</v>
      </c>
      <c r="E19" s="14"/>
      <c r="F19" s="16"/>
      <c r="G19" s="12"/>
      <c r="H19" s="14"/>
      <c r="I19" s="16"/>
      <c r="K19" s="14"/>
      <c r="L19" s="13"/>
    </row>
    <row r="20" spans="1:15" x14ac:dyDescent="0.25">
      <c r="A20" s="21" t="s">
        <v>23</v>
      </c>
      <c r="B20" s="23">
        <f>B12-B16</f>
        <v>8.0282300000000077</v>
      </c>
      <c r="E20" s="14"/>
      <c r="F20" s="16"/>
      <c r="G20" s="12"/>
      <c r="H20" s="14"/>
      <c r="I20" s="16"/>
      <c r="K20" s="14"/>
      <c r="L20" s="13"/>
    </row>
    <row r="21" spans="1:15" x14ac:dyDescent="0.25">
      <c r="A21" s="21" t="s">
        <v>24</v>
      </c>
      <c r="B21" s="24">
        <f>IFERROR(B20/B16,0)</f>
        <v>0.12005409756613303</v>
      </c>
      <c r="E21" s="14"/>
      <c r="F21" s="16"/>
      <c r="G21" s="12"/>
      <c r="H21" s="14"/>
      <c r="I21" s="16"/>
      <c r="K21" s="14"/>
      <c r="L21" s="13"/>
    </row>
    <row r="22" spans="1:15" x14ac:dyDescent="0.25">
      <c r="A22" s="21" t="s">
        <v>25</v>
      </c>
      <c r="B22" s="24">
        <f>IFERROR(F23/B12,0)</f>
        <v>0.53551401869158877</v>
      </c>
      <c r="E22" s="14"/>
      <c r="F22" s="16"/>
      <c r="G22" s="12"/>
      <c r="H22" s="14"/>
      <c r="I22" s="16"/>
      <c r="K22" s="14"/>
      <c r="L22" s="13"/>
    </row>
    <row r="23" spans="1:15" x14ac:dyDescent="0.25">
      <c r="E23" s="10" t="s">
        <v>26</v>
      </c>
      <c r="F23" s="13">
        <f>SUM(F8:F22)+SUM(F27:F29)</f>
        <v>40.11</v>
      </c>
      <c r="G23" s="12"/>
      <c r="H23" s="10" t="s">
        <v>26</v>
      </c>
      <c r="I23" s="13"/>
      <c r="J23" s="9"/>
      <c r="K23" s="10" t="s">
        <v>26</v>
      </c>
      <c r="L23" s="13">
        <f>SUM(L6:L22)</f>
        <v>1071.9000000000001</v>
      </c>
    </row>
    <row r="24" spans="1:15" x14ac:dyDescent="0.25">
      <c r="E24" s="10"/>
      <c r="F24" s="10"/>
      <c r="H24" s="10"/>
      <c r="I24" s="13"/>
      <c r="J24" s="9"/>
      <c r="K24" s="10"/>
      <c r="L24" s="18"/>
    </row>
    <row r="25" spans="1:15" x14ac:dyDescent="0.25">
      <c r="E25" s="10" t="s">
        <v>25</v>
      </c>
      <c r="F25" s="24">
        <f>IFERROR(F23/B12,0)</f>
        <v>0.53551401869158877</v>
      </c>
      <c r="G25" s="12"/>
      <c r="H25" s="10"/>
      <c r="I25" s="13"/>
      <c r="J25" s="9"/>
      <c r="K25" s="10" t="s">
        <v>27</v>
      </c>
      <c r="L25" s="13">
        <f>IFERROR((L23*B15)/B13,0)</f>
        <v>26.761770000000006</v>
      </c>
    </row>
    <row r="27" spans="1:15" x14ac:dyDescent="0.25">
      <c r="D27" s="10" t="s">
        <v>28</v>
      </c>
      <c r="E27" s="27">
        <v>0</v>
      </c>
      <c r="F27" s="23">
        <f>B12*E27</f>
        <v>0</v>
      </c>
      <c r="O27" s="28"/>
    </row>
    <row r="28" spans="1:15" x14ac:dyDescent="0.25">
      <c r="D28" s="10" t="s">
        <v>29</v>
      </c>
      <c r="E28" s="27">
        <v>0</v>
      </c>
      <c r="F28" s="23">
        <f>B12*E28</f>
        <v>0</v>
      </c>
    </row>
    <row r="29" spans="1:15" x14ac:dyDescent="0.25">
      <c r="D29" s="10" t="s">
        <v>30</v>
      </c>
      <c r="E29" s="27">
        <v>0</v>
      </c>
      <c r="F29" s="23">
        <f>B12*E29</f>
        <v>0</v>
      </c>
      <c r="K29" s="29" t="s">
        <v>31</v>
      </c>
      <c r="L29" s="30">
        <v>3000</v>
      </c>
      <c r="O29" s="28"/>
    </row>
    <row r="30" spans="1:15" x14ac:dyDescent="0.25">
      <c r="H30" s="1" t="s">
        <v>32</v>
      </c>
      <c r="I30" s="1"/>
    </row>
    <row r="31" spans="1:15" x14ac:dyDescent="0.25">
      <c r="H31" s="10" t="s">
        <v>2</v>
      </c>
      <c r="I31" s="13">
        <f>L25</f>
        <v>26.761770000000006</v>
      </c>
      <c r="K31" s="31" t="s">
        <v>33</v>
      </c>
      <c r="L31" s="24">
        <f>IFERROR(L23/L29,0)</f>
        <v>0.35730000000000001</v>
      </c>
    </row>
    <row r="32" spans="1:15" x14ac:dyDescent="0.25">
      <c r="H32" s="10" t="s">
        <v>0</v>
      </c>
      <c r="I32" s="13">
        <f>F23</f>
        <v>40.11</v>
      </c>
    </row>
    <row r="33" spans="8:9" x14ac:dyDescent="0.25">
      <c r="H33" s="10" t="s">
        <v>34</v>
      </c>
      <c r="I33" s="13">
        <f>SUM(I31+I32)*10%</f>
        <v>6.6871770000000001</v>
      </c>
    </row>
    <row r="34" spans="8:9" x14ac:dyDescent="0.25">
      <c r="H34" s="10" t="s">
        <v>35</v>
      </c>
      <c r="I34" s="13">
        <f>SUM(I31:I33)</f>
        <v>73.558947000000003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17" priority="2" operator="lessThan">
      <formula>0.3</formula>
    </cfRule>
    <cfRule type="cellIs" dxfId="16" priority="3" operator="lessThan">
      <formula>0.3</formula>
    </cfRule>
    <cfRule type="cellIs" dxfId="15" priority="4" operator="lessThan">
      <formula>0.29</formula>
    </cfRule>
    <cfRule type="cellIs" dxfId="14" priority="5" operator="lessThan">
      <formula>0.3</formula>
    </cfRule>
    <cfRule type="cellIs" dxfId="13" priority="6" operator="greaterThan">
      <formula>0.4</formula>
    </cfRule>
    <cfRule type="cellIs" dxfId="12" priority="7" operator="between">
      <formula>0.3</formula>
      <formula>0.4</formula>
    </cfRule>
    <cfRule type="cellIs" dxfId="11" priority="8" operator="lessThan">
      <formula>0.35</formula>
    </cfRule>
    <cfRule type="cellIs" dxfId="10" priority="9" operator="greaterThan">
      <formula>0.35</formula>
    </cfRule>
    <cfRule type="cellIs" dxfId="9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C13" zoomScale="150" zoomScaleNormal="150" workbookViewId="0">
      <selection activeCell="E37" sqref="E37"/>
    </sheetView>
  </sheetViews>
  <sheetFormatPr defaultColWidth="9.140625" defaultRowHeight="15" x14ac:dyDescent="0.25"/>
  <cols>
    <col min="1" max="1" width="29.28515625" style="7" customWidth="1"/>
    <col min="2" max="2" width="14.7109375" style="7" customWidth="1"/>
    <col min="4" max="4" width="16.42578125" style="7" customWidth="1"/>
    <col min="5" max="5" width="30.42578125" style="7" customWidth="1"/>
    <col min="6" max="6" width="11.5703125" style="7" customWidth="1"/>
    <col min="8" max="8" width="21.42578125" style="7" customWidth="1"/>
    <col min="9" max="9" width="11.5703125" style="7" customWidth="1"/>
    <col min="10" max="10" width="12.85546875" style="7" customWidth="1"/>
    <col min="11" max="11" width="36" style="7" customWidth="1"/>
    <col min="12" max="12" width="13.7109375" style="7" customWidth="1"/>
  </cols>
  <sheetData>
    <row r="3" spans="1:12" x14ac:dyDescent="0.25">
      <c r="E3" s="6"/>
      <c r="F3" s="6"/>
      <c r="I3" s="6"/>
      <c r="J3" s="6"/>
    </row>
    <row r="7" spans="1:12" x14ac:dyDescent="0.25">
      <c r="E7" s="5" t="s">
        <v>0</v>
      </c>
      <c r="F7" s="5"/>
      <c r="G7" s="8"/>
      <c r="H7" s="4" t="s">
        <v>1</v>
      </c>
      <c r="I7" s="4"/>
      <c r="J7" s="9"/>
      <c r="K7" s="3" t="s">
        <v>2</v>
      </c>
      <c r="L7" s="3"/>
    </row>
    <row r="8" spans="1:12" x14ac:dyDescent="0.25">
      <c r="E8" s="10" t="s">
        <v>40</v>
      </c>
      <c r="F8" s="11">
        <v>31</v>
      </c>
      <c r="G8" s="12"/>
      <c r="H8" s="10"/>
      <c r="I8" s="13"/>
      <c r="K8" s="14" t="s">
        <v>4</v>
      </c>
      <c r="L8" s="15">
        <v>81.900000000000006</v>
      </c>
    </row>
    <row r="9" spans="1:12" x14ac:dyDescent="0.25">
      <c r="E9" s="14" t="s">
        <v>5</v>
      </c>
      <c r="F9" s="16">
        <f>(20/500)</f>
        <v>0.04</v>
      </c>
      <c r="G9" s="12"/>
      <c r="H9" s="14"/>
      <c r="I9" s="13"/>
      <c r="K9" s="14" t="s">
        <v>6</v>
      </c>
      <c r="L9" s="15">
        <v>300</v>
      </c>
    </row>
    <row r="10" spans="1:12" x14ac:dyDescent="0.25">
      <c r="E10" s="14" t="s">
        <v>7</v>
      </c>
      <c r="F10" s="16">
        <v>0.05</v>
      </c>
      <c r="G10" s="12"/>
      <c r="H10" s="14"/>
      <c r="I10" s="16"/>
      <c r="K10" s="10" t="s">
        <v>8</v>
      </c>
      <c r="L10" s="11">
        <v>40</v>
      </c>
    </row>
    <row r="11" spans="1:12" ht="18.75" x14ac:dyDescent="0.25">
      <c r="A11" s="2" t="s">
        <v>9</v>
      </c>
      <c r="B11" s="2"/>
      <c r="E11" s="10" t="s">
        <v>10</v>
      </c>
      <c r="F11" s="17">
        <v>0.02</v>
      </c>
      <c r="G11" s="12"/>
      <c r="H11" s="18"/>
      <c r="I11" s="16"/>
      <c r="K11" s="10" t="s">
        <v>11</v>
      </c>
      <c r="L11" s="11">
        <v>300</v>
      </c>
    </row>
    <row r="12" spans="1:12" x14ac:dyDescent="0.25">
      <c r="A12" s="19" t="s">
        <v>40</v>
      </c>
      <c r="B12" s="11">
        <v>58.9</v>
      </c>
      <c r="E12" s="14"/>
      <c r="F12" s="16"/>
      <c r="G12" s="12"/>
      <c r="H12" s="14"/>
      <c r="I12" s="20"/>
      <c r="K12" s="10" t="s">
        <v>13</v>
      </c>
      <c r="L12" s="13">
        <v>30</v>
      </c>
    </row>
    <row r="13" spans="1:12" x14ac:dyDescent="0.25">
      <c r="A13" s="21" t="s">
        <v>14</v>
      </c>
      <c r="B13" s="22">
        <v>1</v>
      </c>
      <c r="E13" s="10"/>
      <c r="F13" s="10"/>
      <c r="G13" s="12"/>
      <c r="H13" s="14"/>
      <c r="I13" s="16"/>
      <c r="K13" s="10" t="s">
        <v>15</v>
      </c>
      <c r="L13" s="13">
        <v>40</v>
      </c>
    </row>
    <row r="14" spans="1:12" x14ac:dyDescent="0.25">
      <c r="A14" s="21" t="s">
        <v>16</v>
      </c>
      <c r="B14" s="23">
        <f>B13*B12</f>
        <v>58.9</v>
      </c>
      <c r="E14" s="14"/>
      <c r="F14" s="16"/>
      <c r="G14" s="12"/>
      <c r="H14" s="14"/>
      <c r="I14" s="20"/>
      <c r="K14" s="14" t="s">
        <v>17</v>
      </c>
      <c r="L14" s="13">
        <v>80</v>
      </c>
    </row>
    <row r="15" spans="1:12" x14ac:dyDescent="0.25">
      <c r="A15" s="21" t="s">
        <v>18</v>
      </c>
      <c r="B15" s="24">
        <f>IFERROR(B14/L29,0)</f>
        <v>1.9633333333333332E-2</v>
      </c>
      <c r="E15" s="10"/>
      <c r="F15" s="16"/>
      <c r="G15" s="12"/>
      <c r="H15" s="10"/>
      <c r="I15" s="25"/>
      <c r="K15" s="14" t="s">
        <v>64</v>
      </c>
      <c r="L15" s="13">
        <v>200</v>
      </c>
    </row>
    <row r="16" spans="1:12" x14ac:dyDescent="0.25">
      <c r="A16" s="21" t="s">
        <v>19</v>
      </c>
      <c r="B16" s="23">
        <f>F23+L25</f>
        <v>52.154969999999999</v>
      </c>
      <c r="E16" s="14"/>
      <c r="F16" s="16"/>
      <c r="G16" s="12"/>
      <c r="H16" s="14"/>
      <c r="I16" s="16"/>
      <c r="K16" s="14"/>
      <c r="L16" s="13"/>
    </row>
    <row r="17" spans="1:15" x14ac:dyDescent="0.25">
      <c r="A17" s="21" t="s">
        <v>20</v>
      </c>
      <c r="B17" s="23">
        <f>B12-F23</f>
        <v>27.79</v>
      </c>
      <c r="E17" s="14"/>
      <c r="F17" s="16"/>
      <c r="G17" s="12"/>
      <c r="H17" s="14"/>
      <c r="I17" s="16"/>
      <c r="K17" s="14"/>
      <c r="L17" s="13"/>
    </row>
    <row r="18" spans="1:15" x14ac:dyDescent="0.25">
      <c r="A18" s="21" t="s">
        <v>21</v>
      </c>
      <c r="B18" s="26">
        <f>IFERROR(B19/B17,0)</f>
        <v>0.75728571428571423</v>
      </c>
      <c r="E18" s="14"/>
      <c r="F18" s="16"/>
      <c r="G18" s="12"/>
      <c r="H18" s="14"/>
      <c r="I18" s="16"/>
      <c r="K18" s="14"/>
      <c r="L18" s="13"/>
    </row>
    <row r="19" spans="1:15" x14ac:dyDescent="0.25">
      <c r="A19" s="21" t="s">
        <v>22</v>
      </c>
      <c r="B19" s="23">
        <f>L23*B15</f>
        <v>21.044969999999999</v>
      </c>
      <c r="E19" s="14"/>
      <c r="F19" s="16"/>
      <c r="G19" s="12"/>
      <c r="H19" s="14"/>
      <c r="I19" s="16"/>
      <c r="K19" s="14"/>
      <c r="L19" s="13"/>
    </row>
    <row r="20" spans="1:15" x14ac:dyDescent="0.25">
      <c r="A20" s="21" t="s">
        <v>23</v>
      </c>
      <c r="B20" s="23">
        <f>B12-B16</f>
        <v>6.7450299999999999</v>
      </c>
      <c r="E20" s="14"/>
      <c r="F20" s="16"/>
      <c r="G20" s="12"/>
      <c r="H20" s="14"/>
      <c r="I20" s="16"/>
      <c r="K20" s="14"/>
      <c r="L20" s="13"/>
    </row>
    <row r="21" spans="1:15" x14ac:dyDescent="0.25">
      <c r="A21" s="21" t="s">
        <v>24</v>
      </c>
      <c r="B21" s="24">
        <f>IFERROR(B20/B16,0)</f>
        <v>0.12932669695716439</v>
      </c>
      <c r="E21" s="14"/>
      <c r="F21" s="16"/>
      <c r="G21" s="12"/>
      <c r="H21" s="14"/>
      <c r="I21" s="16"/>
      <c r="K21" s="14"/>
      <c r="L21" s="13"/>
    </row>
    <row r="22" spans="1:15" x14ac:dyDescent="0.25">
      <c r="A22" s="21" t="s">
        <v>25</v>
      </c>
      <c r="B22" s="24">
        <f>IFERROR(F23/B12,0)</f>
        <v>0.52818336162988111</v>
      </c>
      <c r="E22" s="14"/>
      <c r="F22" s="16"/>
      <c r="G22" s="12"/>
      <c r="H22" s="14"/>
      <c r="I22" s="16"/>
      <c r="K22" s="14"/>
      <c r="L22" s="13"/>
    </row>
    <row r="23" spans="1:15" x14ac:dyDescent="0.25">
      <c r="E23" s="10" t="s">
        <v>26</v>
      </c>
      <c r="F23" s="13">
        <f>SUM(F8:F22)+SUM(F27:F29)</f>
        <v>31.11</v>
      </c>
      <c r="G23" s="12"/>
      <c r="H23" s="10" t="s">
        <v>26</v>
      </c>
      <c r="I23" s="13"/>
      <c r="J23" s="9"/>
      <c r="K23" s="10" t="s">
        <v>26</v>
      </c>
      <c r="L23" s="13">
        <f>SUM(L6:L22)</f>
        <v>1071.9000000000001</v>
      </c>
    </row>
    <row r="24" spans="1:15" x14ac:dyDescent="0.25">
      <c r="E24" s="10"/>
      <c r="F24" s="10"/>
      <c r="H24" s="10"/>
      <c r="I24" s="13"/>
      <c r="J24" s="9"/>
      <c r="K24" s="10"/>
      <c r="L24" s="18"/>
    </row>
    <row r="25" spans="1:15" x14ac:dyDescent="0.25">
      <c r="E25" s="10" t="s">
        <v>25</v>
      </c>
      <c r="F25" s="24">
        <f>IFERROR(F23/B12,0)</f>
        <v>0.52818336162988111</v>
      </c>
      <c r="G25" s="12"/>
      <c r="H25" s="10"/>
      <c r="I25" s="13"/>
      <c r="J25" s="9"/>
      <c r="K25" s="10" t="s">
        <v>27</v>
      </c>
      <c r="L25" s="13">
        <f>IFERROR((L23*B15)/B13,0)</f>
        <v>21.044969999999999</v>
      </c>
    </row>
    <row r="27" spans="1:15" x14ac:dyDescent="0.25">
      <c r="D27" s="10" t="s">
        <v>28</v>
      </c>
      <c r="E27" s="27">
        <v>0</v>
      </c>
      <c r="F27" s="23">
        <f>B12*E27</f>
        <v>0</v>
      </c>
      <c r="O27" s="28"/>
    </row>
    <row r="28" spans="1:15" x14ac:dyDescent="0.25">
      <c r="D28" s="10" t="s">
        <v>29</v>
      </c>
      <c r="E28" s="27">
        <v>0</v>
      </c>
      <c r="F28" s="23">
        <f>B12*E28</f>
        <v>0</v>
      </c>
    </row>
    <row r="29" spans="1:15" x14ac:dyDescent="0.25">
      <c r="D29" s="10" t="s">
        <v>30</v>
      </c>
      <c r="E29" s="27">
        <v>0</v>
      </c>
      <c r="F29" s="23">
        <f>B12*E29</f>
        <v>0</v>
      </c>
      <c r="K29" s="29" t="s">
        <v>31</v>
      </c>
      <c r="L29" s="30">
        <v>3000</v>
      </c>
      <c r="O29" s="28"/>
    </row>
    <row r="30" spans="1:15" x14ac:dyDescent="0.25">
      <c r="H30" s="1" t="s">
        <v>32</v>
      </c>
      <c r="I30" s="1"/>
    </row>
    <row r="31" spans="1:15" x14ac:dyDescent="0.25">
      <c r="H31" s="10" t="s">
        <v>2</v>
      </c>
      <c r="I31" s="13">
        <f>L25</f>
        <v>21.044969999999999</v>
      </c>
      <c r="K31" s="31" t="s">
        <v>33</v>
      </c>
      <c r="L31" s="24">
        <f>IFERROR(L23/L29,0)</f>
        <v>0.35730000000000001</v>
      </c>
    </row>
    <row r="32" spans="1:15" x14ac:dyDescent="0.25">
      <c r="H32" s="10" t="s">
        <v>0</v>
      </c>
      <c r="I32" s="13">
        <f>F23</f>
        <v>31.11</v>
      </c>
    </row>
    <row r="33" spans="8:9" x14ac:dyDescent="0.25">
      <c r="H33" s="10" t="s">
        <v>34</v>
      </c>
      <c r="I33" s="13">
        <f>SUM(I31+I32)*10%</f>
        <v>5.215497</v>
      </c>
    </row>
    <row r="34" spans="8:9" x14ac:dyDescent="0.25">
      <c r="H34" s="10" t="s">
        <v>35</v>
      </c>
      <c r="I34" s="13">
        <f>SUM(I31:I33)</f>
        <v>57.370466999999998</v>
      </c>
    </row>
  </sheetData>
  <mergeCells count="7">
    <mergeCell ref="A11:B11"/>
    <mergeCell ref="H30:I30"/>
    <mergeCell ref="E3:F3"/>
    <mergeCell ref="I3:J3"/>
    <mergeCell ref="E7:F7"/>
    <mergeCell ref="H7:I7"/>
    <mergeCell ref="K7:L7"/>
  </mergeCells>
  <conditionalFormatting sqref="L31">
    <cfRule type="cellIs" dxfId="8" priority="2" operator="lessThan">
      <formula>0.3</formula>
    </cfRule>
    <cfRule type="cellIs" dxfId="7" priority="3" operator="lessThan">
      <formula>0.3</formula>
    </cfRule>
    <cfRule type="cellIs" dxfId="6" priority="4" operator="lessThan">
      <formula>0.29</formula>
    </cfRule>
    <cfRule type="cellIs" dxfId="5" priority="5" operator="lessThan">
      <formula>0.3</formula>
    </cfRule>
    <cfRule type="cellIs" dxfId="4" priority="6" operator="greaterThan">
      <formula>0.4</formula>
    </cfRule>
    <cfRule type="cellIs" dxfId="3" priority="7" operator="between">
      <formula>0.3</formula>
      <formula>0.4</formula>
    </cfRule>
    <cfRule type="cellIs" dxfId="2" priority="8" operator="lessThan">
      <formula>0.35</formula>
    </cfRule>
    <cfRule type="cellIs" dxfId="1" priority="9" operator="greaterThan">
      <formula>0.35</formula>
    </cfRule>
    <cfRule type="cellIs" dxfId="0" priority="10" operator="greaterThan">
      <formula>0.35</formula>
    </cfRule>
    <cfRule type="colorScale" priority="11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39.140625" style="32" customWidth="1"/>
    <col min="2" max="2" width="14.140625" style="32" customWidth="1"/>
    <col min="3" max="3" width="15.28515625" style="32" customWidth="1"/>
    <col min="4" max="17" width="14.140625" style="32" customWidth="1"/>
    <col min="18" max="16384" width="9.140625" style="32"/>
  </cols>
  <sheetData>
    <row r="2" spans="1:17" ht="21.75" customHeight="1" x14ac:dyDescent="0.25">
      <c r="A2" s="33" t="s">
        <v>41</v>
      </c>
      <c r="B2" s="34" t="s">
        <v>42</v>
      </c>
      <c r="C2" s="35">
        <f>'Biscoite Kishow Kg'!L23</f>
        <v>1071.9000000000001</v>
      </c>
      <c r="E2" s="34" t="s">
        <v>43</v>
      </c>
      <c r="F2" s="36">
        <v>0</v>
      </c>
      <c r="G2" s="37"/>
    </row>
    <row r="3" spans="1:17" ht="25.5" customHeight="1" x14ac:dyDescent="0.25">
      <c r="B3" s="38" t="s">
        <v>44</v>
      </c>
      <c r="C3" s="39">
        <f>'Biscoite Kishow Kg'!L29</f>
        <v>3000</v>
      </c>
      <c r="E3" s="38" t="s">
        <v>45</v>
      </c>
      <c r="F3" s="40">
        <v>0</v>
      </c>
      <c r="G3" s="37"/>
      <c r="I3" s="41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56.25" customHeight="1" x14ac:dyDescent="0.25">
      <c r="A5" s="43" t="s">
        <v>46</v>
      </c>
      <c r="B5" s="44" t="s">
        <v>47</v>
      </c>
      <c r="C5" s="44" t="s">
        <v>48</v>
      </c>
      <c r="D5" s="44" t="s">
        <v>49</v>
      </c>
      <c r="E5" s="44" t="s">
        <v>50</v>
      </c>
      <c r="F5" s="44" t="s">
        <v>51</v>
      </c>
      <c r="G5" s="44" t="s">
        <v>52</v>
      </c>
      <c r="H5" s="44" t="s">
        <v>53</v>
      </c>
      <c r="I5" s="44" t="s">
        <v>54</v>
      </c>
      <c r="J5" s="44" t="s">
        <v>55</v>
      </c>
      <c r="K5" s="44" t="s">
        <v>56</v>
      </c>
      <c r="L5" s="44" t="s">
        <v>57</v>
      </c>
      <c r="M5" s="44" t="s">
        <v>58</v>
      </c>
      <c r="N5" s="44" t="s">
        <v>59</v>
      </c>
      <c r="O5" s="44" t="s">
        <v>60</v>
      </c>
      <c r="P5" s="44" t="s">
        <v>61</v>
      </c>
      <c r="Q5" s="44" t="s">
        <v>62</v>
      </c>
    </row>
    <row r="6" spans="1:17" x14ac:dyDescent="0.25">
      <c r="A6" s="45" t="s">
        <v>63</v>
      </c>
      <c r="B6" s="46">
        <v>99.9</v>
      </c>
      <c r="C6" s="47">
        <v>10</v>
      </c>
      <c r="D6" s="48">
        <f t="shared" ref="D6:D30" si="0">B6*C6</f>
        <v>999</v>
      </c>
      <c r="E6" s="49">
        <f t="shared" ref="E6:E30" si="1">IFERROR(D6/C$3,0)</f>
        <v>0.33300000000000002</v>
      </c>
      <c r="F6" s="46">
        <v>70.11</v>
      </c>
      <c r="G6" s="50"/>
      <c r="H6" s="48">
        <f t="shared" ref="H6:H30" si="2">F$2*B6</f>
        <v>0</v>
      </c>
      <c r="I6" s="48">
        <f t="shared" ref="I6:I30" si="3">F$3*B6</f>
        <v>0</v>
      </c>
      <c r="J6" s="50">
        <f t="shared" ref="J6:J30" si="4">SUM(F6:I6)</f>
        <v>70.11</v>
      </c>
      <c r="K6" s="48">
        <f t="shared" ref="K6:K30" si="5">IFERROR((C$2*E6)/C6,0)</f>
        <v>35.694270000000003</v>
      </c>
      <c r="L6" s="48">
        <f t="shared" ref="L6:L30" si="6">SUM(J6:K6)</f>
        <v>105.80427</v>
      </c>
      <c r="M6" s="48">
        <f t="shared" ref="M6:M30" si="7">B6-J6</f>
        <v>29.790000000000006</v>
      </c>
      <c r="N6" s="48">
        <f t="shared" ref="N6:N30" si="8">C$2*E6</f>
        <v>356.94270000000006</v>
      </c>
      <c r="O6" s="48">
        <f t="shared" ref="O6:O30" si="9">B6-L6</f>
        <v>-5.9042699999999968</v>
      </c>
      <c r="P6" s="51">
        <f t="shared" ref="P6:P30" si="10">IFERROR(O6/L6,0)</f>
        <v>-5.5803702440364616E-2</v>
      </c>
      <c r="Q6" s="52">
        <f t="shared" ref="Q6:Q30" si="11">IFERROR(J6/B6,0)</f>
        <v>0.70180180180180174</v>
      </c>
    </row>
    <row r="7" spans="1:17" x14ac:dyDescent="0.25">
      <c r="A7" s="45"/>
      <c r="B7" s="46"/>
      <c r="C7" s="47"/>
      <c r="D7" s="48">
        <f t="shared" si="0"/>
        <v>0</v>
      </c>
      <c r="E7" s="49">
        <f t="shared" si="1"/>
        <v>0</v>
      </c>
      <c r="F7" s="46"/>
      <c r="G7" s="50"/>
      <c r="H7" s="48">
        <f t="shared" si="2"/>
        <v>0</v>
      </c>
      <c r="I7" s="48">
        <f t="shared" si="3"/>
        <v>0</v>
      </c>
      <c r="J7" s="50">
        <f t="shared" si="4"/>
        <v>0</v>
      </c>
      <c r="K7" s="48">
        <f t="shared" si="5"/>
        <v>0</v>
      </c>
      <c r="L7" s="48">
        <f t="shared" si="6"/>
        <v>0</v>
      </c>
      <c r="M7" s="48">
        <f t="shared" si="7"/>
        <v>0</v>
      </c>
      <c r="N7" s="48">
        <f t="shared" si="8"/>
        <v>0</v>
      </c>
      <c r="O7" s="48">
        <f t="shared" si="9"/>
        <v>0</v>
      </c>
      <c r="P7" s="51">
        <f t="shared" si="10"/>
        <v>0</v>
      </c>
      <c r="Q7" s="52">
        <f t="shared" si="11"/>
        <v>0</v>
      </c>
    </row>
    <row r="8" spans="1:17" x14ac:dyDescent="0.25">
      <c r="A8" s="45"/>
      <c r="B8" s="46"/>
      <c r="C8" s="47"/>
      <c r="D8" s="48">
        <f t="shared" si="0"/>
        <v>0</v>
      </c>
      <c r="E8" s="49">
        <f t="shared" si="1"/>
        <v>0</v>
      </c>
      <c r="F8" s="46"/>
      <c r="G8" s="50"/>
      <c r="H8" s="48">
        <f t="shared" si="2"/>
        <v>0</v>
      </c>
      <c r="I8" s="48">
        <f t="shared" si="3"/>
        <v>0</v>
      </c>
      <c r="J8" s="50">
        <f t="shared" si="4"/>
        <v>0</v>
      </c>
      <c r="K8" s="48">
        <f t="shared" si="5"/>
        <v>0</v>
      </c>
      <c r="L8" s="48">
        <f t="shared" si="6"/>
        <v>0</v>
      </c>
      <c r="M8" s="48">
        <f t="shared" si="7"/>
        <v>0</v>
      </c>
      <c r="N8" s="48">
        <f t="shared" si="8"/>
        <v>0</v>
      </c>
      <c r="O8" s="48">
        <f t="shared" si="9"/>
        <v>0</v>
      </c>
      <c r="P8" s="51">
        <f t="shared" si="10"/>
        <v>0</v>
      </c>
      <c r="Q8" s="52">
        <f t="shared" si="11"/>
        <v>0</v>
      </c>
    </row>
    <row r="9" spans="1:17" x14ac:dyDescent="0.25">
      <c r="A9" s="45"/>
      <c r="B9" s="46"/>
      <c r="C9" s="47"/>
      <c r="D9" s="48">
        <f t="shared" si="0"/>
        <v>0</v>
      </c>
      <c r="E9" s="49">
        <f t="shared" si="1"/>
        <v>0</v>
      </c>
      <c r="F9" s="46"/>
      <c r="G9" s="50"/>
      <c r="H9" s="48">
        <f t="shared" si="2"/>
        <v>0</v>
      </c>
      <c r="I9" s="48">
        <f t="shared" si="3"/>
        <v>0</v>
      </c>
      <c r="J9" s="50">
        <f t="shared" si="4"/>
        <v>0</v>
      </c>
      <c r="K9" s="48">
        <f t="shared" si="5"/>
        <v>0</v>
      </c>
      <c r="L9" s="48">
        <f t="shared" si="6"/>
        <v>0</v>
      </c>
      <c r="M9" s="48">
        <f t="shared" si="7"/>
        <v>0</v>
      </c>
      <c r="N9" s="48">
        <f t="shared" si="8"/>
        <v>0</v>
      </c>
      <c r="O9" s="48">
        <f t="shared" si="9"/>
        <v>0</v>
      </c>
      <c r="P9" s="51">
        <f t="shared" si="10"/>
        <v>0</v>
      </c>
      <c r="Q9" s="52">
        <f t="shared" si="11"/>
        <v>0</v>
      </c>
    </row>
    <row r="10" spans="1:17" x14ac:dyDescent="0.25">
      <c r="A10" s="45"/>
      <c r="B10" s="46"/>
      <c r="C10" s="47"/>
      <c r="D10" s="48">
        <f t="shared" si="0"/>
        <v>0</v>
      </c>
      <c r="E10" s="49">
        <f t="shared" si="1"/>
        <v>0</v>
      </c>
      <c r="F10" s="46"/>
      <c r="G10" s="50"/>
      <c r="H10" s="48">
        <f t="shared" si="2"/>
        <v>0</v>
      </c>
      <c r="I10" s="48">
        <f t="shared" si="3"/>
        <v>0</v>
      </c>
      <c r="J10" s="50">
        <f t="shared" si="4"/>
        <v>0</v>
      </c>
      <c r="K10" s="48">
        <f t="shared" si="5"/>
        <v>0</v>
      </c>
      <c r="L10" s="48">
        <f t="shared" si="6"/>
        <v>0</v>
      </c>
      <c r="M10" s="48">
        <f t="shared" si="7"/>
        <v>0</v>
      </c>
      <c r="N10" s="48">
        <f t="shared" si="8"/>
        <v>0</v>
      </c>
      <c r="O10" s="48">
        <f t="shared" si="9"/>
        <v>0</v>
      </c>
      <c r="P10" s="51">
        <f t="shared" si="10"/>
        <v>0</v>
      </c>
      <c r="Q10" s="52">
        <f t="shared" si="11"/>
        <v>0</v>
      </c>
    </row>
    <row r="11" spans="1:17" x14ac:dyDescent="0.25">
      <c r="A11" s="45"/>
      <c r="B11" s="46"/>
      <c r="C11" s="47"/>
      <c r="D11" s="48">
        <f t="shared" si="0"/>
        <v>0</v>
      </c>
      <c r="E11" s="49">
        <f t="shared" si="1"/>
        <v>0</v>
      </c>
      <c r="F11" s="46"/>
      <c r="G11" s="50"/>
      <c r="H11" s="48">
        <f t="shared" si="2"/>
        <v>0</v>
      </c>
      <c r="I11" s="48">
        <f t="shared" si="3"/>
        <v>0</v>
      </c>
      <c r="J11" s="50">
        <f t="shared" si="4"/>
        <v>0</v>
      </c>
      <c r="K11" s="48">
        <f t="shared" si="5"/>
        <v>0</v>
      </c>
      <c r="L11" s="48">
        <f t="shared" si="6"/>
        <v>0</v>
      </c>
      <c r="M11" s="48">
        <f t="shared" si="7"/>
        <v>0</v>
      </c>
      <c r="N11" s="48">
        <f t="shared" si="8"/>
        <v>0</v>
      </c>
      <c r="O11" s="48">
        <f t="shared" si="9"/>
        <v>0</v>
      </c>
      <c r="P11" s="51">
        <f t="shared" si="10"/>
        <v>0</v>
      </c>
      <c r="Q11" s="52">
        <f t="shared" si="11"/>
        <v>0</v>
      </c>
    </row>
    <row r="12" spans="1:17" x14ac:dyDescent="0.25">
      <c r="A12" s="45"/>
      <c r="B12" s="46"/>
      <c r="C12" s="47"/>
      <c r="D12" s="48">
        <f t="shared" si="0"/>
        <v>0</v>
      </c>
      <c r="E12" s="49">
        <f t="shared" si="1"/>
        <v>0</v>
      </c>
      <c r="F12" s="46"/>
      <c r="G12" s="50"/>
      <c r="H12" s="48">
        <f t="shared" si="2"/>
        <v>0</v>
      </c>
      <c r="I12" s="48">
        <f t="shared" si="3"/>
        <v>0</v>
      </c>
      <c r="J12" s="50">
        <f t="shared" si="4"/>
        <v>0</v>
      </c>
      <c r="K12" s="48">
        <f t="shared" si="5"/>
        <v>0</v>
      </c>
      <c r="L12" s="48">
        <f t="shared" si="6"/>
        <v>0</v>
      </c>
      <c r="M12" s="48">
        <f t="shared" si="7"/>
        <v>0</v>
      </c>
      <c r="N12" s="48">
        <f t="shared" si="8"/>
        <v>0</v>
      </c>
      <c r="O12" s="48">
        <f t="shared" si="9"/>
        <v>0</v>
      </c>
      <c r="P12" s="51">
        <f t="shared" si="10"/>
        <v>0</v>
      </c>
      <c r="Q12" s="52">
        <f t="shared" si="11"/>
        <v>0</v>
      </c>
    </row>
    <row r="13" spans="1:17" x14ac:dyDescent="0.25">
      <c r="A13" s="45"/>
      <c r="B13" s="46"/>
      <c r="C13" s="47"/>
      <c r="D13" s="48">
        <f t="shared" si="0"/>
        <v>0</v>
      </c>
      <c r="E13" s="49">
        <f t="shared" si="1"/>
        <v>0</v>
      </c>
      <c r="F13" s="46"/>
      <c r="G13" s="50"/>
      <c r="H13" s="48">
        <f t="shared" si="2"/>
        <v>0</v>
      </c>
      <c r="I13" s="48">
        <f t="shared" si="3"/>
        <v>0</v>
      </c>
      <c r="J13" s="50">
        <f t="shared" si="4"/>
        <v>0</v>
      </c>
      <c r="K13" s="48">
        <f t="shared" si="5"/>
        <v>0</v>
      </c>
      <c r="L13" s="48">
        <f t="shared" si="6"/>
        <v>0</v>
      </c>
      <c r="M13" s="48">
        <f t="shared" si="7"/>
        <v>0</v>
      </c>
      <c r="N13" s="48">
        <f t="shared" si="8"/>
        <v>0</v>
      </c>
      <c r="O13" s="48">
        <f t="shared" si="9"/>
        <v>0</v>
      </c>
      <c r="P13" s="51">
        <f t="shared" si="10"/>
        <v>0</v>
      </c>
      <c r="Q13" s="52">
        <f t="shared" si="11"/>
        <v>0</v>
      </c>
    </row>
    <row r="14" spans="1:17" x14ac:dyDescent="0.25">
      <c r="A14" s="45"/>
      <c r="B14" s="46"/>
      <c r="C14" s="47"/>
      <c r="D14" s="48">
        <f t="shared" si="0"/>
        <v>0</v>
      </c>
      <c r="E14" s="49">
        <f t="shared" si="1"/>
        <v>0</v>
      </c>
      <c r="F14" s="46"/>
      <c r="G14" s="50"/>
      <c r="H14" s="48">
        <f t="shared" si="2"/>
        <v>0</v>
      </c>
      <c r="I14" s="48">
        <f t="shared" si="3"/>
        <v>0</v>
      </c>
      <c r="J14" s="50">
        <f t="shared" si="4"/>
        <v>0</v>
      </c>
      <c r="K14" s="48">
        <f t="shared" si="5"/>
        <v>0</v>
      </c>
      <c r="L14" s="48">
        <f t="shared" si="6"/>
        <v>0</v>
      </c>
      <c r="M14" s="48">
        <f t="shared" si="7"/>
        <v>0</v>
      </c>
      <c r="N14" s="48">
        <f t="shared" si="8"/>
        <v>0</v>
      </c>
      <c r="O14" s="48">
        <f t="shared" si="9"/>
        <v>0</v>
      </c>
      <c r="P14" s="51">
        <f t="shared" si="10"/>
        <v>0</v>
      </c>
      <c r="Q14" s="52">
        <f t="shared" si="11"/>
        <v>0</v>
      </c>
    </row>
    <row r="15" spans="1:17" x14ac:dyDescent="0.25">
      <c r="A15" s="45"/>
      <c r="B15" s="46"/>
      <c r="C15" s="47"/>
      <c r="D15" s="48">
        <f t="shared" si="0"/>
        <v>0</v>
      </c>
      <c r="E15" s="49">
        <f t="shared" si="1"/>
        <v>0</v>
      </c>
      <c r="F15" s="46"/>
      <c r="G15" s="50"/>
      <c r="H15" s="48">
        <f t="shared" si="2"/>
        <v>0</v>
      </c>
      <c r="I15" s="48">
        <f t="shared" si="3"/>
        <v>0</v>
      </c>
      <c r="J15" s="50">
        <f t="shared" si="4"/>
        <v>0</v>
      </c>
      <c r="K15" s="48">
        <f t="shared" si="5"/>
        <v>0</v>
      </c>
      <c r="L15" s="48">
        <f t="shared" si="6"/>
        <v>0</v>
      </c>
      <c r="M15" s="48">
        <f t="shared" si="7"/>
        <v>0</v>
      </c>
      <c r="N15" s="48">
        <f t="shared" si="8"/>
        <v>0</v>
      </c>
      <c r="O15" s="48">
        <f t="shared" si="9"/>
        <v>0</v>
      </c>
      <c r="P15" s="51">
        <f t="shared" si="10"/>
        <v>0</v>
      </c>
      <c r="Q15" s="52">
        <f t="shared" si="11"/>
        <v>0</v>
      </c>
    </row>
    <row r="16" spans="1:17" x14ac:dyDescent="0.25">
      <c r="A16" s="45"/>
      <c r="B16" s="46"/>
      <c r="C16" s="47"/>
      <c r="D16" s="48">
        <f t="shared" si="0"/>
        <v>0</v>
      </c>
      <c r="E16" s="49">
        <f t="shared" si="1"/>
        <v>0</v>
      </c>
      <c r="F16" s="46"/>
      <c r="G16" s="50"/>
      <c r="H16" s="48">
        <f t="shared" si="2"/>
        <v>0</v>
      </c>
      <c r="I16" s="48">
        <f t="shared" si="3"/>
        <v>0</v>
      </c>
      <c r="J16" s="50">
        <f t="shared" si="4"/>
        <v>0</v>
      </c>
      <c r="K16" s="48">
        <f t="shared" si="5"/>
        <v>0</v>
      </c>
      <c r="L16" s="48">
        <f t="shared" si="6"/>
        <v>0</v>
      </c>
      <c r="M16" s="48">
        <f t="shared" si="7"/>
        <v>0</v>
      </c>
      <c r="N16" s="48">
        <f t="shared" si="8"/>
        <v>0</v>
      </c>
      <c r="O16" s="48">
        <f t="shared" si="9"/>
        <v>0</v>
      </c>
      <c r="P16" s="51">
        <f t="shared" si="10"/>
        <v>0</v>
      </c>
      <c r="Q16" s="52">
        <f t="shared" si="11"/>
        <v>0</v>
      </c>
    </row>
    <row r="17" spans="1:17" x14ac:dyDescent="0.25">
      <c r="A17" s="45"/>
      <c r="B17" s="46"/>
      <c r="C17" s="47"/>
      <c r="D17" s="48">
        <f t="shared" si="0"/>
        <v>0</v>
      </c>
      <c r="E17" s="49">
        <f t="shared" si="1"/>
        <v>0</v>
      </c>
      <c r="F17" s="46"/>
      <c r="G17" s="50"/>
      <c r="H17" s="48">
        <f t="shared" si="2"/>
        <v>0</v>
      </c>
      <c r="I17" s="48">
        <f t="shared" si="3"/>
        <v>0</v>
      </c>
      <c r="J17" s="50">
        <f t="shared" si="4"/>
        <v>0</v>
      </c>
      <c r="K17" s="48">
        <f t="shared" si="5"/>
        <v>0</v>
      </c>
      <c r="L17" s="48">
        <f t="shared" si="6"/>
        <v>0</v>
      </c>
      <c r="M17" s="48">
        <f t="shared" si="7"/>
        <v>0</v>
      </c>
      <c r="N17" s="48">
        <f t="shared" si="8"/>
        <v>0</v>
      </c>
      <c r="O17" s="48">
        <f t="shared" si="9"/>
        <v>0</v>
      </c>
      <c r="P17" s="51">
        <f t="shared" si="10"/>
        <v>0</v>
      </c>
      <c r="Q17" s="52">
        <f t="shared" si="11"/>
        <v>0</v>
      </c>
    </row>
    <row r="18" spans="1:17" x14ac:dyDescent="0.25">
      <c r="A18" s="45"/>
      <c r="B18" s="46"/>
      <c r="C18" s="47"/>
      <c r="D18" s="48">
        <f t="shared" si="0"/>
        <v>0</v>
      </c>
      <c r="E18" s="49">
        <f t="shared" si="1"/>
        <v>0</v>
      </c>
      <c r="F18" s="46"/>
      <c r="G18" s="50"/>
      <c r="H18" s="48">
        <f t="shared" si="2"/>
        <v>0</v>
      </c>
      <c r="I18" s="48">
        <f t="shared" si="3"/>
        <v>0</v>
      </c>
      <c r="J18" s="50">
        <f t="shared" si="4"/>
        <v>0</v>
      </c>
      <c r="K18" s="48">
        <f t="shared" si="5"/>
        <v>0</v>
      </c>
      <c r="L18" s="48">
        <f t="shared" si="6"/>
        <v>0</v>
      </c>
      <c r="M18" s="48">
        <f t="shared" si="7"/>
        <v>0</v>
      </c>
      <c r="N18" s="48">
        <f t="shared" si="8"/>
        <v>0</v>
      </c>
      <c r="O18" s="48">
        <f t="shared" si="9"/>
        <v>0</v>
      </c>
      <c r="P18" s="51">
        <f t="shared" si="10"/>
        <v>0</v>
      </c>
      <c r="Q18" s="52">
        <f t="shared" si="11"/>
        <v>0</v>
      </c>
    </row>
    <row r="19" spans="1:17" x14ac:dyDescent="0.25">
      <c r="A19" s="45"/>
      <c r="B19" s="46"/>
      <c r="C19" s="47"/>
      <c r="D19" s="48">
        <f t="shared" si="0"/>
        <v>0</v>
      </c>
      <c r="E19" s="49">
        <f t="shared" si="1"/>
        <v>0</v>
      </c>
      <c r="F19" s="46"/>
      <c r="G19" s="50"/>
      <c r="H19" s="48">
        <f t="shared" si="2"/>
        <v>0</v>
      </c>
      <c r="I19" s="48">
        <f t="shared" si="3"/>
        <v>0</v>
      </c>
      <c r="J19" s="50">
        <f t="shared" si="4"/>
        <v>0</v>
      </c>
      <c r="K19" s="48">
        <f t="shared" si="5"/>
        <v>0</v>
      </c>
      <c r="L19" s="48">
        <f t="shared" si="6"/>
        <v>0</v>
      </c>
      <c r="M19" s="48">
        <f t="shared" si="7"/>
        <v>0</v>
      </c>
      <c r="N19" s="48">
        <f t="shared" si="8"/>
        <v>0</v>
      </c>
      <c r="O19" s="48">
        <f t="shared" si="9"/>
        <v>0</v>
      </c>
      <c r="P19" s="51">
        <f t="shared" si="10"/>
        <v>0</v>
      </c>
      <c r="Q19" s="52">
        <f t="shared" si="11"/>
        <v>0</v>
      </c>
    </row>
    <row r="20" spans="1:17" x14ac:dyDescent="0.25">
      <c r="A20" s="45"/>
      <c r="B20" s="46"/>
      <c r="C20" s="47"/>
      <c r="D20" s="48">
        <f t="shared" si="0"/>
        <v>0</v>
      </c>
      <c r="E20" s="49">
        <f t="shared" si="1"/>
        <v>0</v>
      </c>
      <c r="F20" s="46"/>
      <c r="G20" s="50"/>
      <c r="H20" s="48">
        <f t="shared" si="2"/>
        <v>0</v>
      </c>
      <c r="I20" s="48">
        <f t="shared" si="3"/>
        <v>0</v>
      </c>
      <c r="J20" s="50">
        <f t="shared" si="4"/>
        <v>0</v>
      </c>
      <c r="K20" s="48">
        <f t="shared" si="5"/>
        <v>0</v>
      </c>
      <c r="L20" s="48">
        <f t="shared" si="6"/>
        <v>0</v>
      </c>
      <c r="M20" s="48">
        <f t="shared" si="7"/>
        <v>0</v>
      </c>
      <c r="N20" s="48">
        <f t="shared" si="8"/>
        <v>0</v>
      </c>
      <c r="O20" s="48">
        <f t="shared" si="9"/>
        <v>0</v>
      </c>
      <c r="P20" s="51">
        <f t="shared" si="10"/>
        <v>0</v>
      </c>
      <c r="Q20" s="52">
        <f t="shared" si="11"/>
        <v>0</v>
      </c>
    </row>
    <row r="21" spans="1:17" x14ac:dyDescent="0.25">
      <c r="A21" s="45"/>
      <c r="B21" s="46"/>
      <c r="C21" s="47"/>
      <c r="D21" s="48">
        <f t="shared" si="0"/>
        <v>0</v>
      </c>
      <c r="E21" s="49">
        <f t="shared" si="1"/>
        <v>0</v>
      </c>
      <c r="F21" s="46"/>
      <c r="G21" s="50"/>
      <c r="H21" s="48">
        <f t="shared" si="2"/>
        <v>0</v>
      </c>
      <c r="I21" s="48">
        <f t="shared" si="3"/>
        <v>0</v>
      </c>
      <c r="J21" s="50">
        <f t="shared" si="4"/>
        <v>0</v>
      </c>
      <c r="K21" s="48">
        <f t="shared" si="5"/>
        <v>0</v>
      </c>
      <c r="L21" s="48">
        <f t="shared" si="6"/>
        <v>0</v>
      </c>
      <c r="M21" s="48">
        <f t="shared" si="7"/>
        <v>0</v>
      </c>
      <c r="N21" s="48">
        <f t="shared" si="8"/>
        <v>0</v>
      </c>
      <c r="O21" s="48">
        <f t="shared" si="9"/>
        <v>0</v>
      </c>
      <c r="P21" s="51">
        <f t="shared" si="10"/>
        <v>0</v>
      </c>
      <c r="Q21" s="52">
        <f t="shared" si="11"/>
        <v>0</v>
      </c>
    </row>
    <row r="22" spans="1:17" x14ac:dyDescent="0.25">
      <c r="A22" s="45"/>
      <c r="B22" s="46"/>
      <c r="C22" s="47"/>
      <c r="D22" s="48">
        <f t="shared" si="0"/>
        <v>0</v>
      </c>
      <c r="E22" s="49">
        <f t="shared" si="1"/>
        <v>0</v>
      </c>
      <c r="F22" s="46"/>
      <c r="G22" s="50"/>
      <c r="H22" s="48">
        <f t="shared" si="2"/>
        <v>0</v>
      </c>
      <c r="I22" s="48">
        <f t="shared" si="3"/>
        <v>0</v>
      </c>
      <c r="J22" s="50">
        <f t="shared" si="4"/>
        <v>0</v>
      </c>
      <c r="K22" s="48">
        <f t="shared" si="5"/>
        <v>0</v>
      </c>
      <c r="L22" s="48">
        <f t="shared" si="6"/>
        <v>0</v>
      </c>
      <c r="M22" s="48">
        <f t="shared" si="7"/>
        <v>0</v>
      </c>
      <c r="N22" s="48">
        <f t="shared" si="8"/>
        <v>0</v>
      </c>
      <c r="O22" s="48">
        <f t="shared" si="9"/>
        <v>0</v>
      </c>
      <c r="P22" s="51">
        <f t="shared" si="10"/>
        <v>0</v>
      </c>
      <c r="Q22" s="52">
        <f t="shared" si="11"/>
        <v>0</v>
      </c>
    </row>
    <row r="23" spans="1:17" x14ac:dyDescent="0.25">
      <c r="A23" s="45"/>
      <c r="B23" s="46"/>
      <c r="C23" s="47"/>
      <c r="D23" s="48">
        <f t="shared" si="0"/>
        <v>0</v>
      </c>
      <c r="E23" s="49">
        <f t="shared" si="1"/>
        <v>0</v>
      </c>
      <c r="F23" s="46"/>
      <c r="G23" s="50"/>
      <c r="H23" s="48">
        <f t="shared" si="2"/>
        <v>0</v>
      </c>
      <c r="I23" s="48">
        <f t="shared" si="3"/>
        <v>0</v>
      </c>
      <c r="J23" s="50">
        <f t="shared" si="4"/>
        <v>0</v>
      </c>
      <c r="K23" s="48">
        <f t="shared" si="5"/>
        <v>0</v>
      </c>
      <c r="L23" s="48">
        <f t="shared" si="6"/>
        <v>0</v>
      </c>
      <c r="M23" s="48">
        <f t="shared" si="7"/>
        <v>0</v>
      </c>
      <c r="N23" s="48">
        <f t="shared" si="8"/>
        <v>0</v>
      </c>
      <c r="O23" s="48">
        <f t="shared" si="9"/>
        <v>0</v>
      </c>
      <c r="P23" s="51">
        <f t="shared" si="10"/>
        <v>0</v>
      </c>
      <c r="Q23" s="52">
        <f t="shared" si="11"/>
        <v>0</v>
      </c>
    </row>
    <row r="24" spans="1:17" x14ac:dyDescent="0.25">
      <c r="A24" s="45"/>
      <c r="B24" s="46"/>
      <c r="C24" s="47"/>
      <c r="D24" s="48">
        <f t="shared" si="0"/>
        <v>0</v>
      </c>
      <c r="E24" s="49">
        <f t="shared" si="1"/>
        <v>0</v>
      </c>
      <c r="F24" s="46"/>
      <c r="G24" s="50"/>
      <c r="H24" s="48">
        <f t="shared" si="2"/>
        <v>0</v>
      </c>
      <c r="I24" s="48">
        <f t="shared" si="3"/>
        <v>0</v>
      </c>
      <c r="J24" s="50">
        <f t="shared" si="4"/>
        <v>0</v>
      </c>
      <c r="K24" s="48">
        <f t="shared" si="5"/>
        <v>0</v>
      </c>
      <c r="L24" s="48">
        <f t="shared" si="6"/>
        <v>0</v>
      </c>
      <c r="M24" s="48">
        <f t="shared" si="7"/>
        <v>0</v>
      </c>
      <c r="N24" s="48">
        <f t="shared" si="8"/>
        <v>0</v>
      </c>
      <c r="O24" s="48">
        <f t="shared" si="9"/>
        <v>0</v>
      </c>
      <c r="P24" s="51">
        <f t="shared" si="10"/>
        <v>0</v>
      </c>
      <c r="Q24" s="52">
        <f t="shared" si="11"/>
        <v>0</v>
      </c>
    </row>
    <row r="25" spans="1:17" x14ac:dyDescent="0.25">
      <c r="A25" s="45"/>
      <c r="B25" s="46"/>
      <c r="C25" s="47"/>
      <c r="D25" s="48">
        <f t="shared" si="0"/>
        <v>0</v>
      </c>
      <c r="E25" s="49">
        <f t="shared" si="1"/>
        <v>0</v>
      </c>
      <c r="F25" s="46"/>
      <c r="G25" s="50"/>
      <c r="H25" s="48">
        <f t="shared" si="2"/>
        <v>0</v>
      </c>
      <c r="I25" s="48">
        <f t="shared" si="3"/>
        <v>0</v>
      </c>
      <c r="J25" s="50">
        <f t="shared" si="4"/>
        <v>0</v>
      </c>
      <c r="K25" s="48">
        <f t="shared" si="5"/>
        <v>0</v>
      </c>
      <c r="L25" s="48">
        <f t="shared" si="6"/>
        <v>0</v>
      </c>
      <c r="M25" s="48">
        <f t="shared" si="7"/>
        <v>0</v>
      </c>
      <c r="N25" s="48">
        <f t="shared" si="8"/>
        <v>0</v>
      </c>
      <c r="O25" s="48">
        <f t="shared" si="9"/>
        <v>0</v>
      </c>
      <c r="P25" s="51">
        <f t="shared" si="10"/>
        <v>0</v>
      </c>
      <c r="Q25" s="52">
        <f t="shared" si="11"/>
        <v>0</v>
      </c>
    </row>
    <row r="26" spans="1:17" x14ac:dyDescent="0.25">
      <c r="A26" s="45"/>
      <c r="B26" s="46"/>
      <c r="C26" s="47"/>
      <c r="D26" s="48">
        <f t="shared" si="0"/>
        <v>0</v>
      </c>
      <c r="E26" s="49">
        <f t="shared" si="1"/>
        <v>0</v>
      </c>
      <c r="F26" s="46"/>
      <c r="G26" s="50"/>
      <c r="H26" s="48">
        <f t="shared" si="2"/>
        <v>0</v>
      </c>
      <c r="I26" s="48">
        <f t="shared" si="3"/>
        <v>0</v>
      </c>
      <c r="J26" s="50">
        <f t="shared" si="4"/>
        <v>0</v>
      </c>
      <c r="K26" s="48">
        <f t="shared" si="5"/>
        <v>0</v>
      </c>
      <c r="L26" s="48">
        <f t="shared" si="6"/>
        <v>0</v>
      </c>
      <c r="M26" s="48">
        <f t="shared" si="7"/>
        <v>0</v>
      </c>
      <c r="N26" s="48">
        <f t="shared" si="8"/>
        <v>0</v>
      </c>
      <c r="O26" s="48">
        <f t="shared" si="9"/>
        <v>0</v>
      </c>
      <c r="P26" s="51">
        <f t="shared" si="10"/>
        <v>0</v>
      </c>
      <c r="Q26" s="52">
        <f t="shared" si="11"/>
        <v>0</v>
      </c>
    </row>
    <row r="27" spans="1:17" x14ac:dyDescent="0.25">
      <c r="A27" s="45"/>
      <c r="B27" s="46"/>
      <c r="C27" s="47"/>
      <c r="D27" s="48">
        <f t="shared" si="0"/>
        <v>0</v>
      </c>
      <c r="E27" s="49">
        <f t="shared" si="1"/>
        <v>0</v>
      </c>
      <c r="F27" s="46"/>
      <c r="G27" s="50"/>
      <c r="H27" s="48">
        <f t="shared" si="2"/>
        <v>0</v>
      </c>
      <c r="I27" s="48">
        <f t="shared" si="3"/>
        <v>0</v>
      </c>
      <c r="J27" s="50">
        <f t="shared" si="4"/>
        <v>0</v>
      </c>
      <c r="K27" s="48">
        <f t="shared" si="5"/>
        <v>0</v>
      </c>
      <c r="L27" s="48">
        <f t="shared" si="6"/>
        <v>0</v>
      </c>
      <c r="M27" s="48">
        <f t="shared" si="7"/>
        <v>0</v>
      </c>
      <c r="N27" s="48">
        <f t="shared" si="8"/>
        <v>0</v>
      </c>
      <c r="O27" s="48">
        <f t="shared" si="9"/>
        <v>0</v>
      </c>
      <c r="P27" s="51">
        <f t="shared" si="10"/>
        <v>0</v>
      </c>
      <c r="Q27" s="52">
        <f t="shared" si="11"/>
        <v>0</v>
      </c>
    </row>
    <row r="28" spans="1:17" x14ac:dyDescent="0.25">
      <c r="A28" s="45"/>
      <c r="B28" s="46"/>
      <c r="C28" s="47"/>
      <c r="D28" s="48">
        <f t="shared" si="0"/>
        <v>0</v>
      </c>
      <c r="E28" s="49">
        <f t="shared" si="1"/>
        <v>0</v>
      </c>
      <c r="F28" s="46"/>
      <c r="G28" s="50"/>
      <c r="H28" s="48">
        <f t="shared" si="2"/>
        <v>0</v>
      </c>
      <c r="I28" s="48">
        <f t="shared" si="3"/>
        <v>0</v>
      </c>
      <c r="J28" s="50">
        <f t="shared" si="4"/>
        <v>0</v>
      </c>
      <c r="K28" s="48">
        <f t="shared" si="5"/>
        <v>0</v>
      </c>
      <c r="L28" s="48">
        <f t="shared" si="6"/>
        <v>0</v>
      </c>
      <c r="M28" s="48">
        <f t="shared" si="7"/>
        <v>0</v>
      </c>
      <c r="N28" s="48">
        <f t="shared" si="8"/>
        <v>0</v>
      </c>
      <c r="O28" s="48">
        <f t="shared" si="9"/>
        <v>0</v>
      </c>
      <c r="P28" s="51">
        <f t="shared" si="10"/>
        <v>0</v>
      </c>
      <c r="Q28" s="52">
        <f t="shared" si="11"/>
        <v>0</v>
      </c>
    </row>
    <row r="29" spans="1:17" x14ac:dyDescent="0.25">
      <c r="A29" s="45"/>
      <c r="B29" s="46"/>
      <c r="C29" s="47"/>
      <c r="D29" s="48">
        <f t="shared" si="0"/>
        <v>0</v>
      </c>
      <c r="E29" s="49">
        <f t="shared" si="1"/>
        <v>0</v>
      </c>
      <c r="F29" s="46"/>
      <c r="G29" s="50"/>
      <c r="H29" s="48">
        <f t="shared" si="2"/>
        <v>0</v>
      </c>
      <c r="I29" s="48">
        <f t="shared" si="3"/>
        <v>0</v>
      </c>
      <c r="J29" s="50">
        <f t="shared" si="4"/>
        <v>0</v>
      </c>
      <c r="K29" s="48">
        <f t="shared" si="5"/>
        <v>0</v>
      </c>
      <c r="L29" s="48">
        <f t="shared" si="6"/>
        <v>0</v>
      </c>
      <c r="M29" s="48">
        <f t="shared" si="7"/>
        <v>0</v>
      </c>
      <c r="N29" s="48">
        <f t="shared" si="8"/>
        <v>0</v>
      </c>
      <c r="O29" s="48">
        <f t="shared" si="9"/>
        <v>0</v>
      </c>
      <c r="P29" s="51">
        <f t="shared" si="10"/>
        <v>0</v>
      </c>
      <c r="Q29" s="52">
        <f t="shared" si="11"/>
        <v>0</v>
      </c>
    </row>
    <row r="30" spans="1:17" x14ac:dyDescent="0.25">
      <c r="A30" s="53"/>
      <c r="B30" s="54"/>
      <c r="C30" s="55"/>
      <c r="D30" s="56">
        <f t="shared" si="0"/>
        <v>0</v>
      </c>
      <c r="E30" s="57">
        <f t="shared" si="1"/>
        <v>0</v>
      </c>
      <c r="F30" s="54"/>
      <c r="G30" s="58"/>
      <c r="H30" s="56">
        <f t="shared" si="2"/>
        <v>0</v>
      </c>
      <c r="I30" s="56">
        <f t="shared" si="3"/>
        <v>0</v>
      </c>
      <c r="J30" s="58">
        <f t="shared" si="4"/>
        <v>0</v>
      </c>
      <c r="K30" s="56">
        <f t="shared" si="5"/>
        <v>0</v>
      </c>
      <c r="L30" s="56">
        <f t="shared" si="6"/>
        <v>0</v>
      </c>
      <c r="M30" s="56">
        <f t="shared" si="7"/>
        <v>0</v>
      </c>
      <c r="N30" s="56">
        <f t="shared" si="8"/>
        <v>0</v>
      </c>
      <c r="O30" s="56">
        <f t="shared" si="9"/>
        <v>0</v>
      </c>
      <c r="P30" s="59">
        <f t="shared" si="10"/>
        <v>0</v>
      </c>
      <c r="Q30" s="60">
        <f t="shared" si="11"/>
        <v>0</v>
      </c>
    </row>
  </sheetData>
  <autoFilter ref="A5:Q5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Biscoite Kishow Kg</vt:lpstr>
      <vt:lpstr>Biscoito de polvilho Kg</vt:lpstr>
      <vt:lpstr>Biscoito de Sonho de Valsa</vt:lpstr>
      <vt:lpstr>Roscas Caseiras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IOTOTICO CASTRO COUTINHO</dc:creator>
  <dc:description/>
  <cp:lastModifiedBy>MAGALI GOMES BRITO</cp:lastModifiedBy>
  <cp:revision>6</cp:revision>
  <dcterms:created xsi:type="dcterms:W3CDTF">2023-12-09T16:29:00Z</dcterms:created>
  <dcterms:modified xsi:type="dcterms:W3CDTF">2025-02-24T16:52:32Z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